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CO Estimating\"/>
    </mc:Choice>
  </mc:AlternateContent>
  <xr:revisionPtr revIDLastSave="0" documentId="13_ncr:1_{290DA75D-1E81-40AF-B19C-1B8076CFDBF0}" xr6:coauthVersionLast="47" xr6:coauthVersionMax="47" xr10:uidLastSave="{00000000-0000-0000-0000-000000000000}"/>
  <bookViews>
    <workbookView xWindow="-110" yWindow="-110" windowWidth="38620" windowHeight="21100" xr2:uid="{E3F4AB2D-5752-44E9-9110-28EDC657EAB2}"/>
  </bookViews>
  <sheets>
    <sheet name="Takeoff" sheetId="5" r:id="rId1"/>
    <sheet name="Project Total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47" i="6" l="1"/>
  <c r="B248" i="6"/>
  <c r="B191" i="6"/>
  <c r="B55" i="6"/>
  <c r="B38" i="6"/>
  <c r="B193" i="6"/>
  <c r="B194" i="6"/>
  <c r="B195" i="6"/>
  <c r="B196" i="6"/>
  <c r="B246" i="6"/>
  <c r="B253" i="6"/>
  <c r="B254" i="6"/>
  <c r="B255" i="6"/>
  <c r="B256" i="6"/>
  <c r="B257" i="6"/>
  <c r="B258" i="6"/>
  <c r="B261" i="6"/>
  <c r="B262" i="6"/>
  <c r="B263" i="6"/>
  <c r="B264" i="6"/>
  <c r="B265" i="6"/>
  <c r="B266" i="6"/>
  <c r="B267" i="6"/>
  <c r="B270" i="6"/>
  <c r="B271" i="6"/>
  <c r="B272" i="6"/>
  <c r="B274" i="6"/>
  <c r="B275" i="6"/>
  <c r="B276" i="6"/>
  <c r="B277" i="6"/>
  <c r="B278" i="6"/>
  <c r="B252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9" i="6"/>
  <c r="B240" i="6"/>
  <c r="B241" i="6"/>
  <c r="B242" i="6"/>
  <c r="B243" i="6"/>
  <c r="B244" i="6"/>
  <c r="B245" i="6"/>
  <c r="B213" i="6" l="1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58" i="6"/>
  <c r="B59" i="6"/>
  <c r="B60" i="6"/>
  <c r="B61" i="6"/>
  <c r="B62" i="6"/>
  <c r="B63" i="6"/>
  <c r="B64" i="6"/>
  <c r="B65" i="6"/>
  <c r="E65" i="6" s="1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7" i="6"/>
  <c r="B118" i="6"/>
  <c r="B119" i="6"/>
  <c r="B120" i="6"/>
  <c r="B121" i="6"/>
  <c r="B122" i="6"/>
  <c r="B123" i="6"/>
  <c r="B124" i="6"/>
  <c r="E124" i="6" s="1"/>
  <c r="B125" i="6"/>
  <c r="B126" i="6"/>
  <c r="B127" i="6"/>
  <c r="B128" i="6"/>
  <c r="B129" i="6"/>
  <c r="B130" i="6"/>
  <c r="B131" i="6"/>
  <c r="B132" i="6"/>
  <c r="E132" i="6" s="1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2" i="6"/>
  <c r="B197" i="6"/>
  <c r="B198" i="6"/>
  <c r="B199" i="6"/>
  <c r="B200" i="6"/>
  <c r="B201" i="6"/>
  <c r="B202" i="6"/>
  <c r="B203" i="6"/>
  <c r="B204" i="6"/>
  <c r="B205" i="6"/>
  <c r="B207" i="6"/>
  <c r="B20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6" i="6"/>
  <c r="B57" i="6"/>
  <c r="B37" i="6"/>
  <c r="E37" i="6" s="1"/>
  <c r="B1232" i="5"/>
  <c r="B273" i="6" s="1"/>
  <c r="B1228" i="5"/>
  <c r="B269" i="6" s="1"/>
  <c r="B1227" i="5"/>
  <c r="B268" i="6" s="1"/>
  <c r="B1219" i="5"/>
  <c r="B260" i="6" s="1"/>
  <c r="E260" i="6" s="1"/>
  <c r="B1218" i="5"/>
  <c r="B259" i="6" s="1"/>
  <c r="E259" i="6" s="1"/>
  <c r="B1131" i="5"/>
  <c r="B980" i="5"/>
  <c r="B801" i="5"/>
  <c r="B613" i="5"/>
  <c r="B433" i="5"/>
  <c r="B75" i="5"/>
  <c r="E46" i="6" l="1"/>
  <c r="E82" i="6"/>
  <c r="E188" i="6"/>
  <c r="E148" i="6"/>
  <c r="E163" i="6"/>
  <c r="E146" i="6"/>
  <c r="E176" i="6"/>
  <c r="E160" i="6"/>
  <c r="E143" i="6"/>
  <c r="E127" i="6"/>
  <c r="E166" i="6"/>
  <c r="E137" i="6"/>
  <c r="E150" i="6"/>
  <c r="E134" i="6"/>
  <c r="E119" i="6"/>
  <c r="B206" i="6"/>
  <c r="E96" i="6"/>
  <c r="E41" i="6"/>
  <c r="E60" i="6"/>
  <c r="E106" i="6"/>
  <c r="E101" i="6"/>
  <c r="E70" i="6"/>
  <c r="B1176" i="5"/>
  <c r="B171" i="6" s="1"/>
  <c r="E172" i="6" s="1"/>
  <c r="B1205" i="5"/>
  <c r="B922" i="5"/>
  <c r="B545" i="5"/>
  <c r="B359" i="5"/>
  <c r="B238" i="6" s="1"/>
  <c r="B9" i="6"/>
  <c r="B10" i="6"/>
  <c r="B11" i="6"/>
  <c r="E74" i="6" s="1"/>
  <c r="B12" i="6"/>
  <c r="E20" i="6" l="1"/>
  <c r="E33" i="6" l="1"/>
  <c r="E29" i="6"/>
  <c r="E23" i="6"/>
  <c r="E185" i="6" l="1"/>
  <c r="E183" i="6" l="1"/>
  <c r="E17" i="6" l="1"/>
  <c r="B116" i="6"/>
  <c r="E116" i="6" s="1"/>
</calcChain>
</file>

<file path=xl/sharedStrings.xml><?xml version="1.0" encoding="utf-8"?>
<sst xmlns="http://schemas.openxmlformats.org/spreadsheetml/2006/main" count="1565" uniqueCount="335">
  <si>
    <t>Notes</t>
  </si>
  <si>
    <t>Qty</t>
  </si>
  <si>
    <t>5-1/2"x50' Sill Seal</t>
  </si>
  <si>
    <t>Material</t>
  </si>
  <si>
    <t>Framing Materials</t>
  </si>
  <si>
    <t xml:space="preserve">2x6 Treated LF = </t>
  </si>
  <si>
    <t xml:space="preserve">2x4 Treated LF = </t>
  </si>
  <si>
    <t>Quart Tube Floor Adhesive</t>
  </si>
  <si>
    <t>Roof Framing</t>
  </si>
  <si>
    <t xml:space="preserve">2x4-12 treated </t>
  </si>
  <si>
    <t>2x4-14 treated</t>
  </si>
  <si>
    <t xml:space="preserve">2x4-16 treated </t>
  </si>
  <si>
    <t>2x6-12 treated</t>
  </si>
  <si>
    <t xml:space="preserve">2x6-14 treated </t>
  </si>
  <si>
    <t xml:space="preserve">2x6-16 treated </t>
  </si>
  <si>
    <t>3rd Level Wall Framing</t>
  </si>
  <si>
    <t>1st Level Wall Framing</t>
  </si>
  <si>
    <t>2nd Level Floor Framing</t>
  </si>
  <si>
    <t>2nd Level Wall Framing</t>
  </si>
  <si>
    <t>3rd Level Floor Framing</t>
  </si>
  <si>
    <t>4x8-5/8" Type X Gyp</t>
  </si>
  <si>
    <t>2x4-12 #2 Doug Fir</t>
  </si>
  <si>
    <t>2x4-14 #2 Doug Fir</t>
  </si>
  <si>
    <t>2x4-16 #2 Doug Fir</t>
  </si>
  <si>
    <t>2x6-12' #2 Doug Fir</t>
  </si>
  <si>
    <t>2x6-14' #2 Doug Fir</t>
  </si>
  <si>
    <t>2x6-16' #2 Doug Fir</t>
  </si>
  <si>
    <t>2x8-10' #2 Doug Fir</t>
  </si>
  <si>
    <t>2x8-12' #2 Doug Fir</t>
  </si>
  <si>
    <t>2x8-14' #2 Doug Fir</t>
  </si>
  <si>
    <t>2x8-16' #2 Doug Fir</t>
  </si>
  <si>
    <t>2x10-10 #2 Doug Fir</t>
  </si>
  <si>
    <t>2x10-12 #2 Doug Fir</t>
  </si>
  <si>
    <t>2x10-14 #2 Doug Fir</t>
  </si>
  <si>
    <t>2x10-16 #2 Doug Fir</t>
  </si>
  <si>
    <t>2x12-10 #2 Doug Fir</t>
  </si>
  <si>
    <t>2x12-12 #2 Doug Fir</t>
  </si>
  <si>
    <t>2x12-14 #2 Doug Fir</t>
  </si>
  <si>
    <t>2x12-16 #2 Doug Fir</t>
  </si>
  <si>
    <t xml:space="preserve">2x4 #2 DF LF = </t>
  </si>
  <si>
    <t xml:space="preserve">2x6 #2 DF LF = </t>
  </si>
  <si>
    <t xml:space="preserve">2x8 #2 DF LF = </t>
  </si>
  <si>
    <t xml:space="preserve">2x10 #2 DF LF = </t>
  </si>
  <si>
    <t xml:space="preserve">2x12 #2 DF LF = </t>
  </si>
  <si>
    <t>2x6-18' #2 Doug Fir</t>
  </si>
  <si>
    <t>4x8-7/16 OSB</t>
  </si>
  <si>
    <t>4x8-3/4" T&amp;G OSB</t>
  </si>
  <si>
    <t>6x6-10 #1 Doug Fir</t>
  </si>
  <si>
    <t>2x4-104-1/2 #2 Doug Fir Stud</t>
  </si>
  <si>
    <t>2x6-104-1/2 #2 Doug Fir Stud</t>
  </si>
  <si>
    <t>2x4-116-1/2 #2 Doug Fir Stud</t>
  </si>
  <si>
    <t>2x6-116-1/2 #2 Doug Fir Stud</t>
  </si>
  <si>
    <t>4x8-10 #2 Doug Fir</t>
  </si>
  <si>
    <t>4x6-16 #2 Doug Fir</t>
  </si>
  <si>
    <t>3-1/2"x50' Sill Seal</t>
  </si>
  <si>
    <t>Plan dated 10.10.2025</t>
  </si>
  <si>
    <t>October 28, 2025</t>
  </si>
  <si>
    <t>4th Level Floor Framing</t>
  </si>
  <si>
    <t>4th  Level Wall Framing</t>
  </si>
  <si>
    <t>5th Level Floor Framing</t>
  </si>
  <si>
    <t>5th  Level Wall Framing</t>
  </si>
  <si>
    <t>6th Level Floor Framing</t>
  </si>
  <si>
    <t>6th  Level Wall Framing</t>
  </si>
  <si>
    <t>7th Level Floor Framing</t>
  </si>
  <si>
    <t>7th  Level Wall Framing</t>
  </si>
  <si>
    <t>2x4-10 Fire Treated</t>
  </si>
  <si>
    <t>2x4-12 Fire Treated</t>
  </si>
  <si>
    <t>2x4-14 Fire Treated</t>
  </si>
  <si>
    <t>2x4-16 Fire Treated</t>
  </si>
  <si>
    <t>2x6-10' Fire Treated</t>
  </si>
  <si>
    <t>2x6-12' Fire Treated</t>
  </si>
  <si>
    <t>2x6-14' Fire Treated</t>
  </si>
  <si>
    <t>2x6-16' Fire Treated</t>
  </si>
  <si>
    <t>2x8-10 Fire Treated</t>
  </si>
  <si>
    <t>2x8-12 Fire Treated</t>
  </si>
  <si>
    <t>2x8-14 Fire Treated</t>
  </si>
  <si>
    <t>2x8-16 Fire Treated</t>
  </si>
  <si>
    <t>2x10-10 Fire Treated</t>
  </si>
  <si>
    <t>2x10-12 Fire Treated</t>
  </si>
  <si>
    <t>2x10-14 Fire Treated</t>
  </si>
  <si>
    <t>2x10-16 Fire Treated</t>
  </si>
  <si>
    <t>2x12-10 Fire Treated</t>
  </si>
  <si>
    <t>2x12-12 Fire Treated</t>
  </si>
  <si>
    <t>2x12-14 Fire Treated</t>
  </si>
  <si>
    <t>2x12-16 Fire Treated</t>
  </si>
  <si>
    <t>CS14 Coil Strap 100'</t>
  </si>
  <si>
    <t>CS16 Coil Strap 150'</t>
  </si>
  <si>
    <t>CS18 Coil Strap 200'</t>
  </si>
  <si>
    <t>CS20 Coil Strap 250'</t>
  </si>
  <si>
    <t>CS22 Coil Strap 300'</t>
  </si>
  <si>
    <t>CMST12 Coil Strap 40'</t>
  </si>
  <si>
    <t>CMST14 Coil Strap 52.5'</t>
  </si>
  <si>
    <t>CMSTC16 Coil Strap 54'</t>
  </si>
  <si>
    <t>HL55 Framing Angle</t>
  </si>
  <si>
    <t>4x8-19/32 OSB</t>
  </si>
  <si>
    <t>CCQ7.1-7.1SDS2.5 Column Cap</t>
  </si>
  <si>
    <t>ECCQ7.1-7.1SDS2.5 Column Cap</t>
  </si>
  <si>
    <t>7x7-10' Parallam</t>
  </si>
  <si>
    <t>5-1/4"x9-1/4"x11' Parallam</t>
  </si>
  <si>
    <t>5-1/4"x11-1/4"x21' Parallam</t>
  </si>
  <si>
    <t>5-1/4"x11-1/4"x12' Parallam</t>
  </si>
  <si>
    <t>5-1/4"x11-1/4"x6' Parallam</t>
  </si>
  <si>
    <t>5-1/4"x11-1/4"x8' Parallam</t>
  </si>
  <si>
    <t>5-1/4"x11-1/4"x9' Parallam</t>
  </si>
  <si>
    <t>5-1/4"x14"x9' Parallam</t>
  </si>
  <si>
    <t>5-1/4"x14"x10' Parallam</t>
  </si>
  <si>
    <t>5-1/4"x16"x10' Parallam</t>
  </si>
  <si>
    <t>5-1/4"x18"x10' Parallam</t>
  </si>
  <si>
    <t>5-1/4"x18"x10' Parallam (fire)</t>
  </si>
  <si>
    <t>7"x18"x17' Parallam</t>
  </si>
  <si>
    <t>3-1/2"x11-1/4"x8' Parallam</t>
  </si>
  <si>
    <t>3-1/2"x11-1/4"x6' Parallam</t>
  </si>
  <si>
    <t>3-1/2"x11-1/4"x10' Parallam</t>
  </si>
  <si>
    <t>3-1/2"x11-1/4"x11' Parallam</t>
  </si>
  <si>
    <t>3-1/2"x11-1/4"x16' Parallam</t>
  </si>
  <si>
    <t>3-1/2"x11-1/4"x17' Parallam</t>
  </si>
  <si>
    <t>3-1/2"x11-1/4"x16' Parallam (fire)</t>
  </si>
  <si>
    <t>3-1/2"x11-1/4"x13' Parallam (fire)</t>
  </si>
  <si>
    <t>3-1/2"x14"x9' Parallam</t>
  </si>
  <si>
    <t>3-1/2"x14"x20' Parallam</t>
  </si>
  <si>
    <t>3-1/2"x18"x9' Parallam</t>
  </si>
  <si>
    <t>5-1/4"x18"x8' Parallam</t>
  </si>
  <si>
    <t>5-1/4"x18"x9' Parallam</t>
  </si>
  <si>
    <t>5-1/4"x18"x11' Parallam</t>
  </si>
  <si>
    <t>5-1/4"x18"x12' Parallam</t>
  </si>
  <si>
    <t>5-1/4"x18"x13' Parallam</t>
  </si>
  <si>
    <t xml:space="preserve">1/2"x11" Steel Plate LF </t>
  </si>
  <si>
    <t>7"x7"x10' Parallam</t>
  </si>
  <si>
    <t>2x12-16' Treated</t>
  </si>
  <si>
    <t>5-1/4"x9-1/4"x7' Parallam</t>
  </si>
  <si>
    <t>5-1/4"x9-1/4"x8' Parallam</t>
  </si>
  <si>
    <t>5-1/4"x9-1/4"x9' Parallam (fire)</t>
  </si>
  <si>
    <t>5-1/4"x9-1/4"x13' Parallam (fire)</t>
  </si>
  <si>
    <t>5-1/4"x11-1/4"x7' Parallam</t>
  </si>
  <si>
    <t>5-1/4"x14"x11' Parallam</t>
  </si>
  <si>
    <t>7"x18"x32' Parallam</t>
  </si>
  <si>
    <t>3-1/2"x9-1/4"x8' Parallam</t>
  </si>
  <si>
    <t>3-1/2"x9-1/4"x7' Parallam</t>
  </si>
  <si>
    <t>3-1/2"x11-1/4"x12' Parallam</t>
  </si>
  <si>
    <t>3-1/2"x11-1/4"x14' Parallam</t>
  </si>
  <si>
    <t>3-1/2"x11-1/4"x9' Parallam</t>
  </si>
  <si>
    <t>3-1/2"x18"x16' Parallam</t>
  </si>
  <si>
    <t>5-1/4"x18"x16' Parallam</t>
  </si>
  <si>
    <t>5-1/4"x18"x7' Parallam</t>
  </si>
  <si>
    <t>5-1/4"x18"x14' Parallam</t>
  </si>
  <si>
    <t>2x12-28 Fire Treated</t>
  </si>
  <si>
    <t>2x12-22 Fire Treated</t>
  </si>
  <si>
    <t>3-1/2"x11-1/4"x26' Glullam</t>
  </si>
  <si>
    <t>5-1/4x9-1/4"x5' Parallam (Fire)</t>
  </si>
  <si>
    <t>5-1/4x9-1/4"x12' Parallam (Fire)</t>
  </si>
  <si>
    <t>5-1/4x11-1/4"x12' Parallam (Fire)</t>
  </si>
  <si>
    <t>5-1/4x11-1/4"x5' Parallam (Fire)</t>
  </si>
  <si>
    <t>5-1/4"x11-1/4"x19' Parallam</t>
  </si>
  <si>
    <t>5-1/4x9-1/4"x7' Parallam (Fire)</t>
  </si>
  <si>
    <t>5-1/4x9-1/4"x9' Parallam (Fire)</t>
  </si>
  <si>
    <t>5-1/4x9-1/4"x11' Parallam (Fire)</t>
  </si>
  <si>
    <t>5-1/4x9-1/4"x13' Parallam (Fire)</t>
  </si>
  <si>
    <t>5-1/4x9-1/4"x10' Parallam (Fire)</t>
  </si>
  <si>
    <t>5-1/4"x9-1/4"x6' Parallam</t>
  </si>
  <si>
    <t>5-1/4"x9-1/4"x12' Parallam</t>
  </si>
  <si>
    <t>5-1/4"x14"x16' Parallam</t>
  </si>
  <si>
    <t>5-1/4x14"x7' Parallam (Fire)</t>
  </si>
  <si>
    <t>5-1/4x16"x7' Parallam (Fire)</t>
  </si>
  <si>
    <t>7"x18"x14' Parallam</t>
  </si>
  <si>
    <t>7"x18"x13' Parallam</t>
  </si>
  <si>
    <t>7"x18"x12' Parallam</t>
  </si>
  <si>
    <t>3-1/2"x11-1/4"x15' Parallam</t>
  </si>
  <si>
    <t>3-1/2"x14"x8' Parallam</t>
  </si>
  <si>
    <t>3-1/2"x14"x21' Parallam</t>
  </si>
  <si>
    <t>3-1/2"x16"x11' Parallam</t>
  </si>
  <si>
    <t>3-1/2"x18"x13' Parallam</t>
  </si>
  <si>
    <t>2x12-26 Fire Treated</t>
  </si>
  <si>
    <t>5-1/4x18"x7' Parallam (Fire)</t>
  </si>
  <si>
    <t>5-1/4x18"x13' Parallam (Fire)</t>
  </si>
  <si>
    <t>4x8-3/4" T&amp;G CDX</t>
  </si>
  <si>
    <t>for Balconies</t>
  </si>
  <si>
    <t>4x8-3/4" T&amp;G Fire Treated</t>
  </si>
  <si>
    <t>5-1/4"x14"x6' Parallam</t>
  </si>
  <si>
    <t>5-1/4"x14"x7' Parallam</t>
  </si>
  <si>
    <t>3-1/2"x9-1/4"x12' Parallam</t>
  </si>
  <si>
    <t>5-1/4"x9-1/4"x10' Parallam</t>
  </si>
  <si>
    <t>5-1/4"x11-1/4"x16' Parallam</t>
  </si>
  <si>
    <t>5-1/4"x11-1/4"x17' Parallam</t>
  </si>
  <si>
    <t>7"x11-1/4"x14' Parallam</t>
  </si>
  <si>
    <t>3-1/2"x14"x14' Parallam</t>
  </si>
  <si>
    <t>5-1/4x11-1/4"x7' Parallam (Fire)</t>
  </si>
  <si>
    <t>5-1/4x14"x4' Parallam (Fire)</t>
  </si>
  <si>
    <t>LUS212-3 Hanger</t>
  </si>
  <si>
    <t>5-1/4"x9-1/4"x5' Parallam</t>
  </si>
  <si>
    <t>7"x18"x19' Parallam</t>
  </si>
  <si>
    <t>3-1/2"x11-1/4"x13' Parallam</t>
  </si>
  <si>
    <t>5-1/4"x9-1/4"x13' Parallam</t>
  </si>
  <si>
    <t>5-1/4"x11-1/4"x22' Parallam</t>
  </si>
  <si>
    <t>5-1/4"x16"x19' Parallam</t>
  </si>
  <si>
    <t>5-1/4"x16"x22' Parallam</t>
  </si>
  <si>
    <t>5-1/4x16"x12' Parallam (Fire)</t>
  </si>
  <si>
    <t>7"x11-1/4"x22' Parallam</t>
  </si>
  <si>
    <t>7"x11-1/4"x18' Parallam</t>
  </si>
  <si>
    <t>7"x11-1/4"x13' Parallam</t>
  </si>
  <si>
    <t>7"x11-1/4"x11' Parallam</t>
  </si>
  <si>
    <t>7"x14"x12' Parallam</t>
  </si>
  <si>
    <t>3-1/2"x9-1/4"x11' Parallam</t>
  </si>
  <si>
    <t>3-1/2"x14"x19' Parallam</t>
  </si>
  <si>
    <t>5-1/4"x18"x15' Parallam</t>
  </si>
  <si>
    <t>5-1/4"x11-1/4"x15' Parallam</t>
  </si>
  <si>
    <t>5-1/4"x11-1/4"x13' Parallam</t>
  </si>
  <si>
    <t>5-1/4x11-1/4"x16' Parallam (Fire)</t>
  </si>
  <si>
    <t>5-1/4"x14"x32' Parallam</t>
  </si>
  <si>
    <t>5-1/4"x14"x20' Parallam</t>
  </si>
  <si>
    <t>7"x11-1/4"x19' Parallam</t>
  </si>
  <si>
    <t>7"x11-1/4"x20' Parallam</t>
  </si>
  <si>
    <t>7"x18"x22' Parallam</t>
  </si>
  <si>
    <t>3-1/2"x18"x5' Parallam</t>
  </si>
  <si>
    <t>3-1/2"x18"x8' Parallam</t>
  </si>
  <si>
    <t>3-1/2"x18"x22' Parallam</t>
  </si>
  <si>
    <t>5-1/4"x18"x21' Parallam</t>
  </si>
  <si>
    <t>7-1/4"x50' Sill Seal</t>
  </si>
  <si>
    <t>1"x24"x12' Shaft Guard</t>
  </si>
  <si>
    <t>2-1/2" Aluminum Burn Clip</t>
  </si>
  <si>
    <t>Burn Clip Screw</t>
  </si>
  <si>
    <t>2-1/16"x12' Unhemmed H Stud 3/4" Leg</t>
  </si>
  <si>
    <t>2-1/8"x10' C-Track 1" Leg</t>
  </si>
  <si>
    <t>4x8-15/32 Fire Treated</t>
  </si>
  <si>
    <t>4x8-19/32 Fire Treated</t>
  </si>
  <si>
    <t>2x4-116-3/4 #2 Doug Fir Stud</t>
  </si>
  <si>
    <t>2x6-116-3/4 #2 Doug Fir Stud</t>
  </si>
  <si>
    <t xml:space="preserve">2x8-16 treated </t>
  </si>
  <si>
    <t xml:space="preserve">2x8-12 treated </t>
  </si>
  <si>
    <t xml:space="preserve">2x8-14 treated </t>
  </si>
  <si>
    <t>5-1/4"x9-1/4"x9' Parallam</t>
  </si>
  <si>
    <t>5-1/4"x16"x28' Parallam</t>
  </si>
  <si>
    <t>3-1/2"x11-1/4"x18' Parallam</t>
  </si>
  <si>
    <t>3-1/2"x14"x22' Parallam</t>
  </si>
  <si>
    <t>5-1/4"x18"x19' Parallam</t>
  </si>
  <si>
    <t>3-1/2"x9-1/4"x16' Parallam</t>
  </si>
  <si>
    <t>3-1/2"x11-1/4"x21' Parallam</t>
  </si>
  <si>
    <t>3-1/2"x11-1/4"x19' Parallam</t>
  </si>
  <si>
    <t>Hemmed Sheathing Starter Flashing - 10'</t>
  </si>
  <si>
    <t>Z44 Clip</t>
  </si>
  <si>
    <t>Exterior Finishes</t>
  </si>
  <si>
    <t>3-1/2"x5-1/2"x16' Parallam</t>
  </si>
  <si>
    <t>3-1/2"x5-1/2"x10' Parallam</t>
  </si>
  <si>
    <t>10'x125' Tyvek Commercial</t>
  </si>
  <si>
    <t>3" x 65 Yd. Tyvek Commercial Tape</t>
  </si>
  <si>
    <t>2" Cap Nails (2000/box)</t>
  </si>
  <si>
    <t>9"x75' Flex Flashing Tape</t>
  </si>
  <si>
    <t>4"x75' Flashing Tape</t>
  </si>
  <si>
    <t>6"x75' Flashing Tape</t>
  </si>
  <si>
    <t>6"x75' Flashing Tape NF</t>
  </si>
  <si>
    <t>4x10- 5/16 Hardie Smooth Siding Panel</t>
  </si>
  <si>
    <t>4/4x2-1/2"x12' Fiber Cement Trim</t>
  </si>
  <si>
    <t>4/4x3-1/2"x12' Fiber Cement Trim</t>
  </si>
  <si>
    <t>4/4x5-1/2"x12' Fiber Cement Trim</t>
  </si>
  <si>
    <t>4/4x7-1/4"x12' Fiber Cement Trim</t>
  </si>
  <si>
    <t>4/4x9-1/4"x12' Fiber Cement Trim</t>
  </si>
  <si>
    <t>4/4x11-1/4"x12' Fiber Cement Trim</t>
  </si>
  <si>
    <t>5/4x2"x12' Fiber Cement Trim</t>
  </si>
  <si>
    <t>5/4x3-1/2"x12' Fiber Cement Trim</t>
  </si>
  <si>
    <t>5/4x5-1/2"x12' Fiber Cement Trim</t>
  </si>
  <si>
    <t>5/4x7-1/4"x12' Fiber Cement Trim</t>
  </si>
  <si>
    <t>5/4x9-1/4"x12' Fiber Cement Trim</t>
  </si>
  <si>
    <t>5/4x11-1/4"x12' Fiber Cement Trim</t>
  </si>
  <si>
    <t>1" x 10' Z Flashing</t>
  </si>
  <si>
    <t>1-1/4" x 8' Drip Cap</t>
  </si>
  <si>
    <t>EZ Trim Vertical Trim EZ.7</t>
  </si>
  <si>
    <t>EZ Trim J Channel EZ.8</t>
  </si>
  <si>
    <t>EZ Trim Horizontal Trim EZ.4</t>
  </si>
  <si>
    <t>H2.5 Hurricane Tie</t>
  </si>
  <si>
    <t>DTC Clip</t>
  </si>
  <si>
    <t>4x6-16 Treated</t>
  </si>
  <si>
    <t>2x8-116-3/4 #2 Doug Fir Stud</t>
  </si>
  <si>
    <t>2x6-134-3/4 #2 Doug Fir Stud</t>
  </si>
  <si>
    <t>2x8-134-1/2 Fire Treated</t>
  </si>
  <si>
    <t>2x6-134-1/2 Fire Treated</t>
  </si>
  <si>
    <t>2x6-116-1/2 Fire Treated</t>
  </si>
  <si>
    <t>5/8" J Anchor Bolts 12"</t>
  </si>
  <si>
    <t>1/4"x3"x3" Plate Washer</t>
  </si>
  <si>
    <t>LTP5 Hold Down</t>
  </si>
  <si>
    <t>A34 Framing Angle</t>
  </si>
  <si>
    <t>LSTA36 Strap</t>
  </si>
  <si>
    <t>2x6-134-1/2 #2 Doug Fir Stud</t>
  </si>
  <si>
    <t>Flitch beams</t>
  </si>
  <si>
    <t>2x6-122-1/2 #2 Doug Fir Stud</t>
  </si>
  <si>
    <t>2x6-104-1/2 Fire Treated</t>
  </si>
  <si>
    <t>2x6-122-1/2 Fire Treated</t>
  </si>
  <si>
    <t>PSCL 5/8 Plywood Clips 250/box</t>
  </si>
  <si>
    <t>5-1/4"x12' Hardie Cedarmill Siding</t>
  </si>
  <si>
    <t>EZ Trim Vertican Transition EZ.11</t>
  </si>
  <si>
    <t xml:space="preserve">3-1/2x5-1/2 PSL LF = </t>
  </si>
  <si>
    <t xml:space="preserve">3-1/2x9-1/4 PSL LF = </t>
  </si>
  <si>
    <t xml:space="preserve">3-1/2x11-1/4 PSL LF = </t>
  </si>
  <si>
    <t xml:space="preserve">3-1/2x14 PSL LF = </t>
  </si>
  <si>
    <t xml:space="preserve">3-1/2x16 PSL LF = </t>
  </si>
  <si>
    <t xml:space="preserve">3-1/2x18 PSL LF = </t>
  </si>
  <si>
    <t xml:space="preserve">5-1/4x9-1/4 PSL LF = </t>
  </si>
  <si>
    <t xml:space="preserve">5-1/4x11-1/4 PSL LF = </t>
  </si>
  <si>
    <t xml:space="preserve">5-1/4x14 PSL LF = </t>
  </si>
  <si>
    <t xml:space="preserve">5-1/4x16 PSL LF = </t>
  </si>
  <si>
    <t xml:space="preserve">5-1/4x18 PSL LF = </t>
  </si>
  <si>
    <t xml:space="preserve">7x18 PSL LF = </t>
  </si>
  <si>
    <t xml:space="preserve">7x11-1/4 PSL LF = </t>
  </si>
  <si>
    <t xml:space="preserve">7x14 PSL LF = </t>
  </si>
  <si>
    <t xml:space="preserve">7x7 PSL LF = </t>
  </si>
  <si>
    <t xml:space="preserve">3-1/2x11-1/4 GLB LF = </t>
  </si>
  <si>
    <t xml:space="preserve">3-1/2x11-1/4 PSL (Fire) LF = </t>
  </si>
  <si>
    <t xml:space="preserve">5-1/4x9-1/4 PSL (fire) LF = </t>
  </si>
  <si>
    <t xml:space="preserve">5-1/4x11-1/4 PSL (fire) LF = </t>
  </si>
  <si>
    <t xml:space="preserve">5-1/4x14 PSL (fire) LF = </t>
  </si>
  <si>
    <t xml:space="preserve">5-1/4x16 PSL (fire) LF = </t>
  </si>
  <si>
    <t xml:space="preserve">5-1/4x18 PSL (fire) LF = </t>
  </si>
  <si>
    <t xml:space="preserve">2x4 Fire LF = </t>
  </si>
  <si>
    <t xml:space="preserve">2x6 Fire LF = </t>
  </si>
  <si>
    <t xml:space="preserve">2x8 Fire LF = </t>
  </si>
  <si>
    <t xml:space="preserve">2x10 Fire LF = </t>
  </si>
  <si>
    <t xml:space="preserve">2x12 Fire LF = </t>
  </si>
  <si>
    <t xml:space="preserve">2x8 Treated LF = </t>
  </si>
  <si>
    <t>Simpson and Hardware</t>
  </si>
  <si>
    <t>WP212-3 Hanger</t>
  </si>
  <si>
    <t>HB3.56/11.25 Hanger</t>
  </si>
  <si>
    <t>HUS210-2 Hanger</t>
  </si>
  <si>
    <t>HHGUS5.50-SDS Hanger H=18"</t>
  </si>
  <si>
    <t>HHGUS7.25-SDS Hanger H=18"</t>
  </si>
  <si>
    <t>HUC212-2 Concealed Flange Hanger</t>
  </si>
  <si>
    <t>HUC412 Hanger</t>
  </si>
  <si>
    <t>HGU3.63-SDS Hanger H=18"</t>
  </si>
  <si>
    <t>WP212-2 Hanger</t>
  </si>
  <si>
    <t>HUCQ612-SDS Hanger</t>
  </si>
  <si>
    <t>HGLTV5.37 Hanger H=18"</t>
  </si>
  <si>
    <t>HHGUS5.50-SDS Hanger H=16"</t>
  </si>
  <si>
    <t>HHGUS5.50-SDS Hanger H=14"</t>
  </si>
  <si>
    <t>HGUS412 Hanger</t>
  </si>
  <si>
    <t>HUC212-3 Concealed Flange Hanger</t>
  </si>
  <si>
    <t>Lap Siding SF =</t>
  </si>
  <si>
    <t>Panel Siding SF =</t>
  </si>
  <si>
    <t>1/4" dia 4-1/2" SDS Sctructural 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</si>
</sst>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1202</xdr:row>
      <xdr:rowOff>0</xdr:rowOff>
    </xdr:from>
    <xdr:to>
      <xdr:col>3</xdr:col>
      <xdr:colOff>304800</xdr:colOff>
      <xdr:row>1203</xdr:row>
      <xdr:rowOff>130175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745EFF13-EFA4-C7DE-8D65-CEA0BABC8CE9}"/>
            </a:ext>
          </a:extLst>
        </xdr:cNvPr>
        <xdr:cNvSpPr>
          <a:spLocks noChangeAspect="1" noChangeArrowheads="1"/>
        </xdr:cNvSpPr>
      </xdr:nvSpPr>
      <xdr:spPr bwMode="auto">
        <a:xfrm>
          <a:off x="5124450" y="4617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237"/>
  <sheetViews>
    <sheetView tabSelected="1" workbookViewId="0">
      <selection activeCell="H23" sqref="H23"/>
    </sheetView>
  </sheetViews>
  <sheetFormatPr defaultRowHeight="14.5" x14ac:dyDescent="0.35"/>
  <cols>
    <col min="1" max="1" width="51.453125" customWidth="1"/>
    <col min="2" max="2" width="8.7265625" customWidth="1"/>
    <col min="3" max="3" width="4.453125" customWidth="1"/>
    <col min="4" max="4" width="54" customWidth="1"/>
    <col min="5" max="5" width="9.1796875" customWidth="1"/>
    <col min="6" max="6" width="8.7265625" hidden="1" customWidth="1"/>
  </cols>
  <sheetData>
    <row r="1" spans="1:6" x14ac:dyDescent="0.35">
      <c r="A1" s="4"/>
      <c r="D1" s="6" t="s">
        <v>56</v>
      </c>
    </row>
    <row r="2" spans="1:6" x14ac:dyDescent="0.35">
      <c r="A2" s="4"/>
    </row>
    <row r="3" spans="1:6" x14ac:dyDescent="0.35">
      <c r="A3" s="4"/>
    </row>
    <row r="4" spans="1:6" x14ac:dyDescent="0.35">
      <c r="A4" s="4"/>
    </row>
    <row r="5" spans="1:6" x14ac:dyDescent="0.35">
      <c r="A5" s="4" t="s">
        <v>55</v>
      </c>
    </row>
    <row r="6" spans="1:6" x14ac:dyDescent="0.35">
      <c r="A6" s="4"/>
      <c r="B6" s="5"/>
    </row>
    <row r="7" spans="1:6" x14ac:dyDescent="0.35">
      <c r="F7">
        <v>1</v>
      </c>
    </row>
    <row r="8" spans="1:6" x14ac:dyDescent="0.35">
      <c r="F8">
        <v>1</v>
      </c>
    </row>
    <row r="9" spans="1:6" x14ac:dyDescent="0.35">
      <c r="A9" s="4" t="s">
        <v>16</v>
      </c>
      <c r="F9">
        <v>1</v>
      </c>
    </row>
    <row r="10" spans="1:6" x14ac:dyDescent="0.35">
      <c r="A10" s="1" t="s">
        <v>3</v>
      </c>
      <c r="B10" s="3" t="s">
        <v>1</v>
      </c>
      <c r="C10" s="1"/>
      <c r="D10" s="2" t="s">
        <v>0</v>
      </c>
      <c r="F10">
        <v>1</v>
      </c>
    </row>
    <row r="11" spans="1:6" ht="15" customHeight="1" x14ac:dyDescent="0.35">
      <c r="A11" t="s">
        <v>224</v>
      </c>
      <c r="B11" s="5">
        <v>4247</v>
      </c>
      <c r="C11" s="4"/>
      <c r="F11">
        <v>1</v>
      </c>
    </row>
    <row r="12" spans="1:6" ht="15" customHeight="1" x14ac:dyDescent="0.35">
      <c r="A12" t="s">
        <v>225</v>
      </c>
      <c r="B12" s="5">
        <v>4329</v>
      </c>
      <c r="C12" s="4"/>
      <c r="D12" s="4"/>
      <c r="F12">
        <v>1</v>
      </c>
    </row>
    <row r="13" spans="1:6" ht="15" customHeight="1" x14ac:dyDescent="0.35">
      <c r="A13" t="s">
        <v>270</v>
      </c>
      <c r="B13" s="5">
        <v>83</v>
      </c>
      <c r="C13" s="4"/>
      <c r="D13" s="4"/>
      <c r="F13">
        <v>1</v>
      </c>
    </row>
    <row r="14" spans="1:6" ht="15" customHeight="1" x14ac:dyDescent="0.35">
      <c r="A14" t="s">
        <v>271</v>
      </c>
      <c r="B14" s="5">
        <v>1072</v>
      </c>
      <c r="C14" s="4"/>
      <c r="D14" s="4"/>
      <c r="F14">
        <v>1</v>
      </c>
    </row>
    <row r="15" spans="1:6" x14ac:dyDescent="0.35">
      <c r="A15" t="s">
        <v>21</v>
      </c>
      <c r="B15" s="5">
        <v>378</v>
      </c>
      <c r="F15">
        <v>1</v>
      </c>
    </row>
    <row r="16" spans="1:6" x14ac:dyDescent="0.35">
      <c r="A16" t="s">
        <v>22</v>
      </c>
      <c r="B16" s="5">
        <v>413</v>
      </c>
      <c r="F16">
        <v>1</v>
      </c>
    </row>
    <row r="17" spans="1:6" x14ac:dyDescent="0.35">
      <c r="A17" t="s">
        <v>23</v>
      </c>
      <c r="B17" s="5">
        <v>378</v>
      </c>
      <c r="F17">
        <v>1</v>
      </c>
    </row>
    <row r="18" spans="1:6" x14ac:dyDescent="0.35">
      <c r="A18" t="s">
        <v>24</v>
      </c>
      <c r="B18" s="5">
        <v>253</v>
      </c>
      <c r="F18">
        <v>1</v>
      </c>
    </row>
    <row r="19" spans="1:6" x14ac:dyDescent="0.35">
      <c r="A19" t="s">
        <v>25</v>
      </c>
      <c r="B19" s="5">
        <v>289</v>
      </c>
      <c r="F19">
        <v>1</v>
      </c>
    </row>
    <row r="20" spans="1:6" x14ac:dyDescent="0.35">
      <c r="A20" t="s">
        <v>26</v>
      </c>
      <c r="B20" s="5">
        <v>253</v>
      </c>
      <c r="F20">
        <v>1</v>
      </c>
    </row>
    <row r="21" spans="1:6" x14ac:dyDescent="0.35">
      <c r="A21" t="s">
        <v>27</v>
      </c>
      <c r="B21" s="5"/>
      <c r="F21">
        <v>1</v>
      </c>
    </row>
    <row r="22" spans="1:6" x14ac:dyDescent="0.35">
      <c r="A22" t="s">
        <v>28</v>
      </c>
      <c r="B22" s="5">
        <v>11</v>
      </c>
      <c r="F22">
        <v>1</v>
      </c>
    </row>
    <row r="23" spans="1:6" x14ac:dyDescent="0.35">
      <c r="A23" t="s">
        <v>29</v>
      </c>
      <c r="B23" s="5">
        <v>11</v>
      </c>
      <c r="F23">
        <v>1</v>
      </c>
    </row>
    <row r="24" spans="1:6" x14ac:dyDescent="0.35">
      <c r="A24" t="s">
        <v>30</v>
      </c>
      <c r="B24" s="5">
        <v>27</v>
      </c>
      <c r="F24">
        <v>1</v>
      </c>
    </row>
    <row r="25" spans="1:6" x14ac:dyDescent="0.35">
      <c r="A25" t="s">
        <v>31</v>
      </c>
      <c r="B25" s="5"/>
      <c r="F25">
        <v>1</v>
      </c>
    </row>
    <row r="26" spans="1:6" x14ac:dyDescent="0.35">
      <c r="A26" t="s">
        <v>32</v>
      </c>
      <c r="B26" s="5">
        <v>10</v>
      </c>
      <c r="F26">
        <v>1</v>
      </c>
    </row>
    <row r="27" spans="1:6" x14ac:dyDescent="0.35">
      <c r="A27" t="s">
        <v>33</v>
      </c>
      <c r="B27" s="5">
        <v>10</v>
      </c>
      <c r="F27">
        <v>1</v>
      </c>
    </row>
    <row r="28" spans="1:6" x14ac:dyDescent="0.35">
      <c r="A28" t="s">
        <v>34</v>
      </c>
      <c r="B28" s="5">
        <v>9</v>
      </c>
      <c r="F28">
        <v>1</v>
      </c>
    </row>
    <row r="29" spans="1:6" x14ac:dyDescent="0.35">
      <c r="A29" t="s">
        <v>35</v>
      </c>
      <c r="B29" s="5"/>
      <c r="F29">
        <v>1</v>
      </c>
    </row>
    <row r="30" spans="1:6" x14ac:dyDescent="0.35">
      <c r="A30" t="s">
        <v>36</v>
      </c>
      <c r="B30" s="5">
        <v>7</v>
      </c>
      <c r="F30">
        <v>1</v>
      </c>
    </row>
    <row r="31" spans="1:6" x14ac:dyDescent="0.35">
      <c r="A31" t="s">
        <v>37</v>
      </c>
      <c r="B31" s="5">
        <v>7</v>
      </c>
      <c r="F31">
        <v>1</v>
      </c>
    </row>
    <row r="32" spans="1:6" x14ac:dyDescent="0.35">
      <c r="A32" t="s">
        <v>38</v>
      </c>
      <c r="B32" s="5">
        <v>5</v>
      </c>
      <c r="F32">
        <v>1</v>
      </c>
    </row>
    <row r="33" spans="1:6" x14ac:dyDescent="0.35">
      <c r="A33" t="s">
        <v>52</v>
      </c>
      <c r="B33" s="5">
        <v>4</v>
      </c>
      <c r="F33">
        <v>1</v>
      </c>
    </row>
    <row r="34" spans="1:6" x14ac:dyDescent="0.35">
      <c r="A34" t="s">
        <v>47</v>
      </c>
      <c r="B34" s="5">
        <v>8</v>
      </c>
      <c r="F34">
        <v>1</v>
      </c>
    </row>
    <row r="35" spans="1:6" x14ac:dyDescent="0.35">
      <c r="A35" t="s">
        <v>241</v>
      </c>
      <c r="B35" s="5">
        <v>4</v>
      </c>
      <c r="F35">
        <v>1</v>
      </c>
    </row>
    <row r="36" spans="1:6" x14ac:dyDescent="0.35">
      <c r="A36" t="s">
        <v>118</v>
      </c>
      <c r="B36" s="5">
        <v>1</v>
      </c>
      <c r="F36">
        <v>1</v>
      </c>
    </row>
    <row r="37" spans="1:6" x14ac:dyDescent="0.35">
      <c r="A37" t="s">
        <v>127</v>
      </c>
      <c r="B37" s="5">
        <v>4</v>
      </c>
      <c r="F37">
        <v>1</v>
      </c>
    </row>
    <row r="38" spans="1:6" x14ac:dyDescent="0.35">
      <c r="A38" t="s">
        <v>274</v>
      </c>
      <c r="B38" s="5">
        <v>52</v>
      </c>
      <c r="F38">
        <v>1</v>
      </c>
    </row>
    <row r="39" spans="1:6" x14ac:dyDescent="0.35">
      <c r="A39" t="s">
        <v>273</v>
      </c>
      <c r="B39" s="5">
        <v>1628</v>
      </c>
      <c r="F39">
        <v>1</v>
      </c>
    </row>
    <row r="40" spans="1:6" x14ac:dyDescent="0.35">
      <c r="A40" t="s">
        <v>272</v>
      </c>
      <c r="B40" s="5">
        <v>135</v>
      </c>
      <c r="F40">
        <v>1</v>
      </c>
    </row>
    <row r="41" spans="1:6" x14ac:dyDescent="0.35">
      <c r="A41" t="s">
        <v>65</v>
      </c>
      <c r="B41" s="5"/>
      <c r="F41">
        <v>1</v>
      </c>
    </row>
    <row r="42" spans="1:6" x14ac:dyDescent="0.35">
      <c r="A42" t="s">
        <v>66</v>
      </c>
      <c r="B42" s="5">
        <v>108</v>
      </c>
      <c r="F42">
        <v>1</v>
      </c>
    </row>
    <row r="43" spans="1:6" x14ac:dyDescent="0.35">
      <c r="A43" t="s">
        <v>67</v>
      </c>
      <c r="B43" s="5">
        <v>25</v>
      </c>
      <c r="F43">
        <v>1</v>
      </c>
    </row>
    <row r="44" spans="1:6" x14ac:dyDescent="0.35">
      <c r="A44" t="s">
        <v>68</v>
      </c>
      <c r="B44" s="5">
        <v>25</v>
      </c>
      <c r="F44">
        <v>1</v>
      </c>
    </row>
    <row r="45" spans="1:6" x14ac:dyDescent="0.35">
      <c r="A45" t="s">
        <v>69</v>
      </c>
      <c r="B45" s="5"/>
      <c r="F45">
        <v>1</v>
      </c>
    </row>
    <row r="46" spans="1:6" x14ac:dyDescent="0.35">
      <c r="A46" t="s">
        <v>70</v>
      </c>
      <c r="B46" s="5">
        <v>110</v>
      </c>
      <c r="F46">
        <v>1</v>
      </c>
    </row>
    <row r="47" spans="1:6" x14ac:dyDescent="0.35">
      <c r="A47" t="s">
        <v>71</v>
      </c>
      <c r="B47" s="5">
        <v>280</v>
      </c>
      <c r="F47">
        <v>1</v>
      </c>
    </row>
    <row r="48" spans="1:6" x14ac:dyDescent="0.35">
      <c r="A48" t="s">
        <v>72</v>
      </c>
      <c r="B48" s="5">
        <v>123</v>
      </c>
      <c r="F48">
        <v>1</v>
      </c>
    </row>
    <row r="49" spans="1:6" x14ac:dyDescent="0.35">
      <c r="A49" t="s">
        <v>73</v>
      </c>
      <c r="B49" s="5"/>
      <c r="F49">
        <v>1</v>
      </c>
    </row>
    <row r="50" spans="1:6" x14ac:dyDescent="0.35">
      <c r="A50" t="s">
        <v>74</v>
      </c>
      <c r="B50" s="5">
        <v>20</v>
      </c>
      <c r="F50">
        <v>1</v>
      </c>
    </row>
    <row r="51" spans="1:6" x14ac:dyDescent="0.35">
      <c r="A51" t="s">
        <v>75</v>
      </c>
      <c r="B51" s="5">
        <v>46</v>
      </c>
      <c r="F51">
        <v>1</v>
      </c>
    </row>
    <row r="52" spans="1:6" x14ac:dyDescent="0.35">
      <c r="A52" t="s">
        <v>76</v>
      </c>
      <c r="B52" s="5">
        <v>20</v>
      </c>
      <c r="F52">
        <v>1</v>
      </c>
    </row>
    <row r="53" spans="1:6" x14ac:dyDescent="0.35">
      <c r="A53" t="s">
        <v>77</v>
      </c>
      <c r="B53" s="5"/>
      <c r="F53">
        <v>1</v>
      </c>
    </row>
    <row r="54" spans="1:6" x14ac:dyDescent="0.35">
      <c r="A54" t="s">
        <v>78</v>
      </c>
      <c r="B54" s="5"/>
      <c r="F54">
        <v>1</v>
      </c>
    </row>
    <row r="55" spans="1:6" x14ac:dyDescent="0.35">
      <c r="A55" t="s">
        <v>79</v>
      </c>
      <c r="B55" s="5">
        <v>6</v>
      </c>
      <c r="F55">
        <v>1</v>
      </c>
    </row>
    <row r="56" spans="1:6" x14ac:dyDescent="0.35">
      <c r="A56" t="s">
        <v>80</v>
      </c>
      <c r="B56" s="5">
        <v>2</v>
      </c>
      <c r="F56">
        <v>1</v>
      </c>
    </row>
    <row r="57" spans="1:6" x14ac:dyDescent="0.35">
      <c r="A57" t="s">
        <v>81</v>
      </c>
      <c r="B57" s="5"/>
      <c r="F57">
        <v>1</v>
      </c>
    </row>
    <row r="58" spans="1:6" x14ac:dyDescent="0.35">
      <c r="A58" t="s">
        <v>82</v>
      </c>
      <c r="B58" s="5">
        <v>1</v>
      </c>
      <c r="F58">
        <v>1</v>
      </c>
    </row>
    <row r="59" spans="1:6" x14ac:dyDescent="0.35">
      <c r="A59" t="s">
        <v>83</v>
      </c>
      <c r="B59" s="5">
        <v>3</v>
      </c>
      <c r="F59">
        <v>1</v>
      </c>
    </row>
    <row r="60" spans="1:6" x14ac:dyDescent="0.35">
      <c r="A60" t="s">
        <v>84</v>
      </c>
      <c r="B60" s="5"/>
      <c r="F60">
        <v>1</v>
      </c>
    </row>
    <row r="61" spans="1:6" x14ac:dyDescent="0.35">
      <c r="A61" t="s">
        <v>9</v>
      </c>
      <c r="B61" s="5">
        <v>50</v>
      </c>
      <c r="F61">
        <v>1</v>
      </c>
    </row>
    <row r="62" spans="1:6" x14ac:dyDescent="0.35">
      <c r="A62" t="s">
        <v>10</v>
      </c>
      <c r="B62" s="5">
        <v>51</v>
      </c>
      <c r="F62">
        <v>1</v>
      </c>
    </row>
    <row r="63" spans="1:6" x14ac:dyDescent="0.35">
      <c r="A63" t="s">
        <v>11</v>
      </c>
      <c r="B63" s="5">
        <v>44</v>
      </c>
      <c r="F63">
        <v>1</v>
      </c>
    </row>
    <row r="64" spans="1:6" x14ac:dyDescent="0.35">
      <c r="A64" t="s">
        <v>12</v>
      </c>
      <c r="B64" s="5">
        <v>49</v>
      </c>
      <c r="F64">
        <v>1</v>
      </c>
    </row>
    <row r="65" spans="1:6" x14ac:dyDescent="0.35">
      <c r="A65" t="s">
        <v>13</v>
      </c>
      <c r="B65" s="5">
        <v>50</v>
      </c>
      <c r="F65">
        <v>1</v>
      </c>
    </row>
    <row r="66" spans="1:6" x14ac:dyDescent="0.35">
      <c r="A66" t="s">
        <v>14</v>
      </c>
      <c r="B66" s="5">
        <v>44</v>
      </c>
      <c r="F66">
        <v>1</v>
      </c>
    </row>
    <row r="67" spans="1:6" x14ac:dyDescent="0.35">
      <c r="A67" t="s">
        <v>227</v>
      </c>
      <c r="B67" s="5">
        <v>2</v>
      </c>
      <c r="F67">
        <v>1</v>
      </c>
    </row>
    <row r="68" spans="1:6" x14ac:dyDescent="0.35">
      <c r="A68" t="s">
        <v>228</v>
      </c>
      <c r="B68" s="5">
        <v>2</v>
      </c>
      <c r="F68">
        <v>1</v>
      </c>
    </row>
    <row r="69" spans="1:6" x14ac:dyDescent="0.35">
      <c r="A69" t="s">
        <v>226</v>
      </c>
      <c r="B69" s="5">
        <v>2</v>
      </c>
      <c r="F69">
        <v>1</v>
      </c>
    </row>
    <row r="70" spans="1:6" x14ac:dyDescent="0.35">
      <c r="A70" t="s">
        <v>45</v>
      </c>
      <c r="B70" s="5">
        <v>214</v>
      </c>
      <c r="F70">
        <v>1</v>
      </c>
    </row>
    <row r="71" spans="1:6" x14ac:dyDescent="0.35">
      <c r="A71" t="s">
        <v>222</v>
      </c>
      <c r="B71" s="5">
        <v>441</v>
      </c>
      <c r="F71">
        <v>1</v>
      </c>
    </row>
    <row r="72" spans="1:6" ht="14.15" customHeight="1" x14ac:dyDescent="0.35">
      <c r="A72" t="s">
        <v>20</v>
      </c>
      <c r="B72" s="5">
        <v>52</v>
      </c>
      <c r="F72">
        <v>1</v>
      </c>
    </row>
    <row r="73" spans="1:6" ht="14.15" customHeight="1" x14ac:dyDescent="0.35">
      <c r="A73" t="s">
        <v>217</v>
      </c>
      <c r="B73" s="5">
        <v>433</v>
      </c>
      <c r="F73">
        <v>1</v>
      </c>
    </row>
    <row r="74" spans="1:6" ht="14.15" customHeight="1" x14ac:dyDescent="0.35">
      <c r="A74" t="s">
        <v>218</v>
      </c>
      <c r="B74" s="5">
        <v>1300</v>
      </c>
      <c r="F74">
        <v>1</v>
      </c>
    </row>
    <row r="75" spans="1:6" ht="14.15" customHeight="1" x14ac:dyDescent="0.35">
      <c r="A75" t="s">
        <v>219</v>
      </c>
      <c r="B75" s="5">
        <f>6500</f>
        <v>6500</v>
      </c>
      <c r="F75">
        <v>1</v>
      </c>
    </row>
    <row r="76" spans="1:6" ht="14.15" customHeight="1" x14ac:dyDescent="0.35">
      <c r="A76" t="s">
        <v>220</v>
      </c>
      <c r="B76" s="5">
        <v>217</v>
      </c>
      <c r="F76">
        <v>1</v>
      </c>
    </row>
    <row r="77" spans="1:6" ht="14.15" customHeight="1" x14ac:dyDescent="0.35">
      <c r="A77" t="s">
        <v>221</v>
      </c>
      <c r="B77" s="5">
        <v>212</v>
      </c>
      <c r="F77">
        <v>1</v>
      </c>
    </row>
    <row r="78" spans="1:6" ht="14.15" customHeight="1" x14ac:dyDescent="0.35">
      <c r="A78" t="s">
        <v>54</v>
      </c>
      <c r="B78" s="5"/>
      <c r="F78">
        <v>1</v>
      </c>
    </row>
    <row r="79" spans="1:6" x14ac:dyDescent="0.35">
      <c r="A79" t="s">
        <v>2</v>
      </c>
      <c r="B79" s="5">
        <v>13</v>
      </c>
      <c r="F79">
        <v>1</v>
      </c>
    </row>
    <row r="80" spans="1:6" x14ac:dyDescent="0.35">
      <c r="A80" t="s">
        <v>216</v>
      </c>
      <c r="B80" s="5">
        <v>2</v>
      </c>
      <c r="F80">
        <v>1</v>
      </c>
    </row>
    <row r="81" spans="1:6" x14ac:dyDescent="0.35">
      <c r="A81" t="s">
        <v>278</v>
      </c>
      <c r="B81" s="5">
        <v>100</v>
      </c>
      <c r="F81">
        <v>1</v>
      </c>
    </row>
    <row r="82" spans="1:6" x14ac:dyDescent="0.35">
      <c r="A82" t="s">
        <v>85</v>
      </c>
      <c r="B82" s="5"/>
      <c r="F82">
        <v>1</v>
      </c>
    </row>
    <row r="83" spans="1:6" x14ac:dyDescent="0.35">
      <c r="A83" t="s">
        <v>86</v>
      </c>
      <c r="B83" s="5"/>
      <c r="F83">
        <v>1</v>
      </c>
    </row>
    <row r="84" spans="1:6" x14ac:dyDescent="0.35">
      <c r="A84" t="s">
        <v>87</v>
      </c>
      <c r="B84" s="5">
        <v>1</v>
      </c>
      <c r="F84">
        <v>1</v>
      </c>
    </row>
    <row r="85" spans="1:6" x14ac:dyDescent="0.35">
      <c r="A85" t="s">
        <v>88</v>
      </c>
      <c r="B85" s="5">
        <v>7</v>
      </c>
      <c r="F85">
        <v>1</v>
      </c>
    </row>
    <row r="86" spans="1:6" x14ac:dyDescent="0.35">
      <c r="A86" t="s">
        <v>89</v>
      </c>
      <c r="B86" s="5"/>
      <c r="F86">
        <v>1</v>
      </c>
    </row>
    <row r="87" spans="1:6" x14ac:dyDescent="0.35">
      <c r="A87" t="s">
        <v>90</v>
      </c>
      <c r="B87" s="5"/>
      <c r="F87">
        <v>1</v>
      </c>
    </row>
    <row r="88" spans="1:6" x14ac:dyDescent="0.35">
      <c r="A88" t="s">
        <v>91</v>
      </c>
      <c r="B88" s="5"/>
      <c r="F88">
        <v>1</v>
      </c>
    </row>
    <row r="89" spans="1:6" x14ac:dyDescent="0.35">
      <c r="A89" t="s">
        <v>92</v>
      </c>
      <c r="B89" s="5"/>
      <c r="F89">
        <v>1</v>
      </c>
    </row>
    <row r="90" spans="1:6" x14ac:dyDescent="0.35">
      <c r="A90" t="s">
        <v>277</v>
      </c>
      <c r="B90" s="5">
        <v>32</v>
      </c>
      <c r="F90">
        <v>1</v>
      </c>
    </row>
    <row r="91" spans="1:6" x14ac:dyDescent="0.35">
      <c r="A91" t="s">
        <v>275</v>
      </c>
      <c r="B91" s="5">
        <v>1025</v>
      </c>
      <c r="F91">
        <v>1</v>
      </c>
    </row>
    <row r="92" spans="1:6" x14ac:dyDescent="0.35">
      <c r="A92" t="s">
        <v>276</v>
      </c>
      <c r="B92" s="5">
        <v>1025</v>
      </c>
      <c r="F92">
        <v>1</v>
      </c>
    </row>
    <row r="93" spans="1:6" x14ac:dyDescent="0.35">
      <c r="A93" t="s">
        <v>237</v>
      </c>
      <c r="B93" s="5">
        <v>88</v>
      </c>
      <c r="F93">
        <v>1</v>
      </c>
    </row>
    <row r="94" spans="1:6" x14ac:dyDescent="0.35">
      <c r="B94" s="5"/>
      <c r="F94">
        <v>1</v>
      </c>
    </row>
    <row r="95" spans="1:6" x14ac:dyDescent="0.35">
      <c r="A95" s="4" t="s">
        <v>17</v>
      </c>
      <c r="F95">
        <v>1</v>
      </c>
    </row>
    <row r="96" spans="1:6" x14ac:dyDescent="0.35">
      <c r="A96" s="1" t="s">
        <v>3</v>
      </c>
      <c r="B96" s="3" t="s">
        <v>1</v>
      </c>
      <c r="C96" s="1"/>
      <c r="D96" s="2" t="s">
        <v>0</v>
      </c>
      <c r="F96">
        <v>1</v>
      </c>
    </row>
    <row r="97" spans="1:6" x14ac:dyDescent="0.35">
      <c r="A97" t="s">
        <v>21</v>
      </c>
      <c r="B97">
        <v>224</v>
      </c>
      <c r="F97">
        <v>1</v>
      </c>
    </row>
    <row r="98" spans="1:6" x14ac:dyDescent="0.35">
      <c r="A98" t="s">
        <v>22</v>
      </c>
      <c r="B98">
        <v>236</v>
      </c>
      <c r="F98">
        <v>1</v>
      </c>
    </row>
    <row r="99" spans="1:6" x14ac:dyDescent="0.35">
      <c r="A99" t="s">
        <v>23</v>
      </c>
      <c r="B99">
        <v>198</v>
      </c>
      <c r="F99">
        <v>1</v>
      </c>
    </row>
    <row r="100" spans="1:6" x14ac:dyDescent="0.35">
      <c r="A100" t="s">
        <v>24</v>
      </c>
      <c r="B100">
        <v>154</v>
      </c>
      <c r="F100">
        <v>1</v>
      </c>
    </row>
    <row r="101" spans="1:6" x14ac:dyDescent="0.35">
      <c r="A101" t="s">
        <v>25</v>
      </c>
      <c r="B101">
        <v>158</v>
      </c>
      <c r="F101">
        <v>1</v>
      </c>
    </row>
    <row r="102" spans="1:6" x14ac:dyDescent="0.35">
      <c r="A102" t="s">
        <v>26</v>
      </c>
      <c r="B102">
        <v>143</v>
      </c>
      <c r="F102">
        <v>1</v>
      </c>
    </row>
    <row r="103" spans="1:6" x14ac:dyDescent="0.35">
      <c r="A103" t="s">
        <v>27</v>
      </c>
      <c r="F103">
        <v>1</v>
      </c>
    </row>
    <row r="104" spans="1:6" x14ac:dyDescent="0.35">
      <c r="A104" t="s">
        <v>28</v>
      </c>
      <c r="B104">
        <v>16</v>
      </c>
      <c r="F104">
        <v>1</v>
      </c>
    </row>
    <row r="105" spans="1:6" x14ac:dyDescent="0.35">
      <c r="A105" t="s">
        <v>29</v>
      </c>
      <c r="B105">
        <v>2</v>
      </c>
      <c r="F105">
        <v>1</v>
      </c>
    </row>
    <row r="106" spans="1:6" x14ac:dyDescent="0.35">
      <c r="A106" t="s">
        <v>30</v>
      </c>
      <c r="B106">
        <v>7</v>
      </c>
      <c r="F106">
        <v>1</v>
      </c>
    </row>
    <row r="107" spans="1:6" x14ac:dyDescent="0.35">
      <c r="A107" t="s">
        <v>31</v>
      </c>
      <c r="F107">
        <v>1</v>
      </c>
    </row>
    <row r="108" spans="1:6" x14ac:dyDescent="0.35">
      <c r="A108" t="s">
        <v>32</v>
      </c>
      <c r="B108">
        <v>8</v>
      </c>
      <c r="F108">
        <v>1</v>
      </c>
    </row>
    <row r="109" spans="1:6" x14ac:dyDescent="0.35">
      <c r="A109" t="s">
        <v>33</v>
      </c>
      <c r="B109">
        <v>6</v>
      </c>
      <c r="F109">
        <v>1</v>
      </c>
    </row>
    <row r="110" spans="1:6" x14ac:dyDescent="0.35">
      <c r="A110" t="s">
        <v>34</v>
      </c>
      <c r="B110">
        <v>9</v>
      </c>
      <c r="F110">
        <v>1</v>
      </c>
    </row>
    <row r="111" spans="1:6" x14ac:dyDescent="0.35">
      <c r="A111" t="s">
        <v>35</v>
      </c>
      <c r="F111">
        <v>1</v>
      </c>
    </row>
    <row r="112" spans="1:6" x14ac:dyDescent="0.35">
      <c r="A112" t="s">
        <v>36</v>
      </c>
      <c r="B112">
        <v>31</v>
      </c>
      <c r="F112">
        <v>1</v>
      </c>
    </row>
    <row r="113" spans="1:6" x14ac:dyDescent="0.35">
      <c r="A113" t="s">
        <v>37</v>
      </c>
      <c r="B113">
        <v>8</v>
      </c>
      <c r="F113">
        <v>1</v>
      </c>
    </row>
    <row r="114" spans="1:6" x14ac:dyDescent="0.35">
      <c r="A114" t="s">
        <v>38</v>
      </c>
      <c r="B114" s="5">
        <v>16</v>
      </c>
      <c r="F114">
        <v>1</v>
      </c>
    </row>
    <row r="115" spans="1:6" x14ac:dyDescent="0.35">
      <c r="A115" t="s">
        <v>65</v>
      </c>
      <c r="B115" s="5"/>
      <c r="F115">
        <v>1</v>
      </c>
    </row>
    <row r="116" spans="1:6" x14ac:dyDescent="0.35">
      <c r="A116" t="s">
        <v>66</v>
      </c>
      <c r="B116" s="5">
        <v>36</v>
      </c>
      <c r="F116">
        <v>1</v>
      </c>
    </row>
    <row r="117" spans="1:6" x14ac:dyDescent="0.35">
      <c r="A117" t="s">
        <v>67</v>
      </c>
      <c r="B117" s="5">
        <v>36</v>
      </c>
      <c r="F117">
        <v>1</v>
      </c>
    </row>
    <row r="118" spans="1:6" x14ac:dyDescent="0.35">
      <c r="A118" t="s">
        <v>68</v>
      </c>
      <c r="B118" s="5">
        <v>36</v>
      </c>
      <c r="F118">
        <v>1</v>
      </c>
    </row>
    <row r="119" spans="1:6" x14ac:dyDescent="0.35">
      <c r="A119" t="s">
        <v>69</v>
      </c>
      <c r="B119" s="5"/>
      <c r="F119">
        <v>1</v>
      </c>
    </row>
    <row r="120" spans="1:6" x14ac:dyDescent="0.35">
      <c r="A120" t="s">
        <v>70</v>
      </c>
      <c r="B120" s="5">
        <v>78</v>
      </c>
      <c r="F120">
        <v>1</v>
      </c>
    </row>
    <row r="121" spans="1:6" x14ac:dyDescent="0.35">
      <c r="A121" t="s">
        <v>71</v>
      </c>
      <c r="B121" s="5">
        <v>78</v>
      </c>
      <c r="F121">
        <v>1</v>
      </c>
    </row>
    <row r="122" spans="1:6" x14ac:dyDescent="0.35">
      <c r="A122" t="s">
        <v>72</v>
      </c>
      <c r="B122" s="5">
        <v>78</v>
      </c>
      <c r="F122">
        <v>1</v>
      </c>
    </row>
    <row r="123" spans="1:6" x14ac:dyDescent="0.35">
      <c r="A123" t="s">
        <v>73</v>
      </c>
      <c r="B123" s="5"/>
      <c r="F123">
        <v>1</v>
      </c>
    </row>
    <row r="124" spans="1:6" x14ac:dyDescent="0.35">
      <c r="A124" t="s">
        <v>74</v>
      </c>
      <c r="B124" s="5"/>
      <c r="F124">
        <v>1</v>
      </c>
    </row>
    <row r="125" spans="1:6" x14ac:dyDescent="0.35">
      <c r="A125" t="s">
        <v>75</v>
      </c>
      <c r="B125" s="5"/>
      <c r="F125">
        <v>1</v>
      </c>
    </row>
    <row r="126" spans="1:6" x14ac:dyDescent="0.35">
      <c r="A126" t="s">
        <v>76</v>
      </c>
      <c r="B126" s="5"/>
      <c r="F126">
        <v>1</v>
      </c>
    </row>
    <row r="127" spans="1:6" x14ac:dyDescent="0.35">
      <c r="A127" t="s">
        <v>77</v>
      </c>
      <c r="B127" s="5"/>
      <c r="F127">
        <v>1</v>
      </c>
    </row>
    <row r="128" spans="1:6" x14ac:dyDescent="0.35">
      <c r="A128" t="s">
        <v>78</v>
      </c>
      <c r="B128" s="5"/>
      <c r="F128">
        <v>1</v>
      </c>
    </row>
    <row r="129" spans="1:6" x14ac:dyDescent="0.35">
      <c r="A129" t="s">
        <v>79</v>
      </c>
      <c r="B129" s="5"/>
      <c r="F129">
        <v>1</v>
      </c>
    </row>
    <row r="130" spans="1:6" x14ac:dyDescent="0.35">
      <c r="A130" t="s">
        <v>80</v>
      </c>
      <c r="B130" s="5"/>
      <c r="F130">
        <v>1</v>
      </c>
    </row>
    <row r="131" spans="1:6" x14ac:dyDescent="0.35">
      <c r="A131" t="s">
        <v>81</v>
      </c>
      <c r="B131" s="5"/>
      <c r="F131">
        <v>1</v>
      </c>
    </row>
    <row r="132" spans="1:6" x14ac:dyDescent="0.35">
      <c r="A132" t="s">
        <v>82</v>
      </c>
      <c r="B132" s="5">
        <v>2</v>
      </c>
      <c r="F132">
        <v>1</v>
      </c>
    </row>
    <row r="133" spans="1:6" x14ac:dyDescent="0.35">
      <c r="A133" t="s">
        <v>83</v>
      </c>
      <c r="B133" s="5"/>
      <c r="F133">
        <v>1</v>
      </c>
    </row>
    <row r="134" spans="1:6" x14ac:dyDescent="0.35">
      <c r="A134" t="s">
        <v>84</v>
      </c>
      <c r="B134" s="5">
        <v>57</v>
      </c>
      <c r="F134">
        <v>1</v>
      </c>
    </row>
    <row r="135" spans="1:6" x14ac:dyDescent="0.35">
      <c r="A135" t="s">
        <v>145</v>
      </c>
      <c r="B135" s="5">
        <v>3</v>
      </c>
      <c r="F135">
        <v>1</v>
      </c>
    </row>
    <row r="136" spans="1:6" x14ac:dyDescent="0.35">
      <c r="A136" t="s">
        <v>111</v>
      </c>
      <c r="B136" s="5">
        <v>4</v>
      </c>
      <c r="F136">
        <v>1</v>
      </c>
    </row>
    <row r="137" spans="1:6" x14ac:dyDescent="0.35">
      <c r="A137" t="s">
        <v>110</v>
      </c>
      <c r="B137" s="5">
        <v>1</v>
      </c>
      <c r="F137">
        <v>1</v>
      </c>
    </row>
    <row r="138" spans="1:6" x14ac:dyDescent="0.35">
      <c r="A138" t="s">
        <v>112</v>
      </c>
      <c r="B138" s="5">
        <v>3</v>
      </c>
      <c r="F138">
        <v>1</v>
      </c>
    </row>
    <row r="139" spans="1:6" x14ac:dyDescent="0.35">
      <c r="A139" t="s">
        <v>113</v>
      </c>
      <c r="B139" s="5">
        <v>3</v>
      </c>
      <c r="F139">
        <v>1</v>
      </c>
    </row>
    <row r="140" spans="1:6" x14ac:dyDescent="0.35">
      <c r="A140" t="s">
        <v>114</v>
      </c>
      <c r="B140" s="5">
        <v>1</v>
      </c>
      <c r="F140">
        <v>1</v>
      </c>
    </row>
    <row r="141" spans="1:6" x14ac:dyDescent="0.35">
      <c r="A141" t="s">
        <v>115</v>
      </c>
      <c r="B141" s="5">
        <v>1</v>
      </c>
      <c r="F141">
        <v>1</v>
      </c>
    </row>
    <row r="142" spans="1:6" x14ac:dyDescent="0.35">
      <c r="A142" t="s">
        <v>119</v>
      </c>
      <c r="B142" s="5">
        <v>1</v>
      </c>
      <c r="F142">
        <v>1</v>
      </c>
    </row>
    <row r="143" spans="1:6" x14ac:dyDescent="0.35">
      <c r="A143" t="s">
        <v>120</v>
      </c>
      <c r="B143" s="5">
        <v>1</v>
      </c>
      <c r="F143">
        <v>1</v>
      </c>
    </row>
    <row r="144" spans="1:6" x14ac:dyDescent="0.35">
      <c r="A144" t="s">
        <v>98</v>
      </c>
      <c r="B144" s="5">
        <v>2</v>
      </c>
      <c r="F144">
        <v>1</v>
      </c>
    </row>
    <row r="145" spans="1:6" x14ac:dyDescent="0.35">
      <c r="A145" t="s">
        <v>101</v>
      </c>
      <c r="B145" s="5">
        <v>2</v>
      </c>
      <c r="F145">
        <v>1</v>
      </c>
    </row>
    <row r="146" spans="1:6" x14ac:dyDescent="0.35">
      <c r="A146" t="s">
        <v>102</v>
      </c>
      <c r="B146" s="5">
        <v>3</v>
      </c>
      <c r="F146">
        <v>1</v>
      </c>
    </row>
    <row r="147" spans="1:6" x14ac:dyDescent="0.35">
      <c r="A147" t="s">
        <v>103</v>
      </c>
      <c r="B147" s="5">
        <v>1</v>
      </c>
      <c r="F147">
        <v>1</v>
      </c>
    </row>
    <row r="148" spans="1:6" x14ac:dyDescent="0.35">
      <c r="A148" t="s">
        <v>100</v>
      </c>
      <c r="B148" s="5">
        <v>2</v>
      </c>
      <c r="F148">
        <v>1</v>
      </c>
    </row>
    <row r="149" spans="1:6" x14ac:dyDescent="0.35">
      <c r="A149" t="s">
        <v>99</v>
      </c>
      <c r="B149" s="5">
        <v>1</v>
      </c>
      <c r="F149">
        <v>1</v>
      </c>
    </row>
    <row r="150" spans="1:6" x14ac:dyDescent="0.35">
      <c r="A150" t="s">
        <v>104</v>
      </c>
      <c r="B150" s="5">
        <v>6</v>
      </c>
      <c r="F150">
        <v>1</v>
      </c>
    </row>
    <row r="151" spans="1:6" x14ac:dyDescent="0.35">
      <c r="A151" t="s">
        <v>105</v>
      </c>
      <c r="B151" s="5">
        <v>4</v>
      </c>
      <c r="F151">
        <v>1</v>
      </c>
    </row>
    <row r="152" spans="1:6" x14ac:dyDescent="0.35">
      <c r="A152" t="s">
        <v>106</v>
      </c>
      <c r="B152" s="5">
        <v>1</v>
      </c>
      <c r="F152">
        <v>1</v>
      </c>
    </row>
    <row r="153" spans="1:6" x14ac:dyDescent="0.35">
      <c r="A153" t="s">
        <v>121</v>
      </c>
      <c r="B153" s="5">
        <v>2</v>
      </c>
      <c r="F153">
        <v>1</v>
      </c>
    </row>
    <row r="154" spans="1:6" x14ac:dyDescent="0.35">
      <c r="A154" t="s">
        <v>122</v>
      </c>
      <c r="B154" s="5">
        <v>1</v>
      </c>
      <c r="F154">
        <v>1</v>
      </c>
    </row>
    <row r="155" spans="1:6" x14ac:dyDescent="0.35">
      <c r="A155" t="s">
        <v>107</v>
      </c>
      <c r="B155" s="5">
        <v>1</v>
      </c>
      <c r="F155">
        <v>1</v>
      </c>
    </row>
    <row r="156" spans="1:6" x14ac:dyDescent="0.35">
      <c r="A156" t="s">
        <v>123</v>
      </c>
      <c r="B156" s="5">
        <v>1</v>
      </c>
      <c r="F156">
        <v>1</v>
      </c>
    </row>
    <row r="157" spans="1:6" x14ac:dyDescent="0.35">
      <c r="A157" t="s">
        <v>125</v>
      </c>
      <c r="B157" s="5">
        <v>1</v>
      </c>
      <c r="F157">
        <v>1</v>
      </c>
    </row>
    <row r="158" spans="1:6" ht="14.15" customHeight="1" x14ac:dyDescent="0.35">
      <c r="A158" t="s">
        <v>109</v>
      </c>
      <c r="B158" s="5">
        <v>1</v>
      </c>
      <c r="F158">
        <v>1</v>
      </c>
    </row>
    <row r="159" spans="1:6" ht="14.15" customHeight="1" x14ac:dyDescent="0.35">
      <c r="A159" t="s">
        <v>117</v>
      </c>
      <c r="B159" s="5">
        <v>1</v>
      </c>
      <c r="F159">
        <v>1</v>
      </c>
    </row>
    <row r="160" spans="1:6" x14ac:dyDescent="0.35">
      <c r="A160" t="s">
        <v>116</v>
      </c>
      <c r="B160" s="5">
        <v>1</v>
      </c>
      <c r="F160">
        <v>1</v>
      </c>
    </row>
    <row r="161" spans="1:6" x14ac:dyDescent="0.35">
      <c r="A161" t="s">
        <v>108</v>
      </c>
      <c r="B161" s="5">
        <v>1</v>
      </c>
      <c r="F161">
        <v>1</v>
      </c>
    </row>
    <row r="162" spans="1:6" x14ac:dyDescent="0.35">
      <c r="A162" t="s">
        <v>128</v>
      </c>
      <c r="B162" s="5">
        <v>6</v>
      </c>
      <c r="F162">
        <v>1</v>
      </c>
    </row>
    <row r="163" spans="1:6" x14ac:dyDescent="0.35">
      <c r="A163" t="s">
        <v>45</v>
      </c>
      <c r="B163" s="5">
        <v>65</v>
      </c>
      <c r="F163">
        <v>1</v>
      </c>
    </row>
    <row r="164" spans="1:6" ht="14.15" customHeight="1" x14ac:dyDescent="0.35">
      <c r="A164" t="s">
        <v>222</v>
      </c>
      <c r="B164" s="5">
        <v>77</v>
      </c>
      <c r="F164">
        <v>1</v>
      </c>
    </row>
    <row r="165" spans="1:6" ht="14.15" customHeight="1" x14ac:dyDescent="0.35">
      <c r="A165" t="s">
        <v>20</v>
      </c>
      <c r="B165" s="5">
        <v>160</v>
      </c>
      <c r="F165">
        <v>1</v>
      </c>
    </row>
    <row r="166" spans="1:6" x14ac:dyDescent="0.35">
      <c r="A166" t="s">
        <v>46</v>
      </c>
      <c r="B166" s="5">
        <v>1321</v>
      </c>
      <c r="F166">
        <v>1</v>
      </c>
    </row>
    <row r="167" spans="1:6" x14ac:dyDescent="0.35">
      <c r="A167" t="s">
        <v>174</v>
      </c>
      <c r="B167" s="5">
        <v>56</v>
      </c>
      <c r="D167" t="s">
        <v>175</v>
      </c>
      <c r="F167">
        <v>1</v>
      </c>
    </row>
    <row r="168" spans="1:6" x14ac:dyDescent="0.35">
      <c r="A168" t="s">
        <v>176</v>
      </c>
      <c r="B168" s="5">
        <v>107</v>
      </c>
      <c r="F168">
        <v>1</v>
      </c>
    </row>
    <row r="169" spans="1:6" x14ac:dyDescent="0.35">
      <c r="A169" t="s">
        <v>7</v>
      </c>
      <c r="B169" s="5">
        <v>492</v>
      </c>
      <c r="F169">
        <v>1</v>
      </c>
    </row>
    <row r="170" spans="1:6" x14ac:dyDescent="0.35">
      <c r="A170" t="s">
        <v>85</v>
      </c>
      <c r="B170" s="5"/>
      <c r="F170">
        <v>1</v>
      </c>
    </row>
    <row r="171" spans="1:6" x14ac:dyDescent="0.35">
      <c r="A171" t="s">
        <v>86</v>
      </c>
      <c r="B171" s="5"/>
      <c r="F171">
        <v>1</v>
      </c>
    </row>
    <row r="172" spans="1:6" x14ac:dyDescent="0.35">
      <c r="A172" t="s">
        <v>87</v>
      </c>
      <c r="B172" s="5"/>
      <c r="F172">
        <v>1</v>
      </c>
    </row>
    <row r="173" spans="1:6" x14ac:dyDescent="0.35">
      <c r="A173" t="s">
        <v>88</v>
      </c>
      <c r="B173" s="5">
        <v>1</v>
      </c>
      <c r="F173">
        <v>1</v>
      </c>
    </row>
    <row r="174" spans="1:6" x14ac:dyDescent="0.35">
      <c r="A174" t="s">
        <v>89</v>
      </c>
      <c r="B174" s="5"/>
      <c r="F174">
        <v>1</v>
      </c>
    </row>
    <row r="175" spans="1:6" x14ac:dyDescent="0.35">
      <c r="A175" t="s">
        <v>90</v>
      </c>
      <c r="B175" s="5"/>
      <c r="F175">
        <v>1</v>
      </c>
    </row>
    <row r="176" spans="1:6" x14ac:dyDescent="0.35">
      <c r="A176" t="s">
        <v>91</v>
      </c>
      <c r="B176" s="5"/>
      <c r="F176">
        <v>1</v>
      </c>
    </row>
    <row r="177" spans="1:6" x14ac:dyDescent="0.35">
      <c r="A177" t="s">
        <v>92</v>
      </c>
      <c r="B177" s="5"/>
      <c r="F177">
        <v>1</v>
      </c>
    </row>
    <row r="178" spans="1:6" x14ac:dyDescent="0.35">
      <c r="A178" t="s">
        <v>319</v>
      </c>
      <c r="B178" s="5">
        <v>2</v>
      </c>
    </row>
    <row r="179" spans="1:6" x14ac:dyDescent="0.35">
      <c r="A179" t="s">
        <v>317</v>
      </c>
      <c r="B179" s="5">
        <v>1</v>
      </c>
    </row>
    <row r="180" spans="1:6" x14ac:dyDescent="0.35">
      <c r="A180" t="s">
        <v>318</v>
      </c>
      <c r="B180" s="5">
        <v>1</v>
      </c>
    </row>
    <row r="181" spans="1:6" x14ac:dyDescent="0.35">
      <c r="A181" t="s">
        <v>320</v>
      </c>
      <c r="B181" s="5">
        <v>1</v>
      </c>
    </row>
    <row r="182" spans="1:6" x14ac:dyDescent="0.35">
      <c r="A182" t="s">
        <v>321</v>
      </c>
      <c r="B182" s="5">
        <v>1</v>
      </c>
    </row>
    <row r="183" spans="1:6" x14ac:dyDescent="0.35">
      <c r="A183" t="s">
        <v>322</v>
      </c>
      <c r="B183" s="5">
        <v>2</v>
      </c>
    </row>
    <row r="184" spans="1:6" x14ac:dyDescent="0.35">
      <c r="A184" t="s">
        <v>323</v>
      </c>
      <c r="B184" s="5">
        <v>1</v>
      </c>
    </row>
    <row r="185" spans="1:6" x14ac:dyDescent="0.35">
      <c r="A185" t="s">
        <v>93</v>
      </c>
      <c r="B185">
        <v>16</v>
      </c>
      <c r="F185">
        <v>1</v>
      </c>
    </row>
    <row r="186" spans="1:6" x14ac:dyDescent="0.35">
      <c r="A186" t="s">
        <v>126</v>
      </c>
      <c r="B186">
        <v>56</v>
      </c>
      <c r="F186">
        <v>1</v>
      </c>
    </row>
    <row r="187" spans="1:6" x14ac:dyDescent="0.35">
      <c r="B187" s="5"/>
      <c r="F187">
        <v>1</v>
      </c>
    </row>
    <row r="188" spans="1:6" x14ac:dyDescent="0.35">
      <c r="A188" s="4" t="s">
        <v>18</v>
      </c>
      <c r="F188">
        <v>1</v>
      </c>
    </row>
    <row r="189" spans="1:6" x14ac:dyDescent="0.35">
      <c r="A189" s="1" t="s">
        <v>3</v>
      </c>
      <c r="B189" s="3" t="s">
        <v>1</v>
      </c>
      <c r="C189" s="1"/>
      <c r="D189" s="2" t="s">
        <v>0</v>
      </c>
      <c r="F189">
        <v>1</v>
      </c>
    </row>
    <row r="190" spans="1:6" ht="15" customHeight="1" x14ac:dyDescent="0.35">
      <c r="A190" t="s">
        <v>50</v>
      </c>
      <c r="B190" s="5">
        <v>7912</v>
      </c>
      <c r="C190" s="4"/>
      <c r="F190">
        <v>1</v>
      </c>
    </row>
    <row r="191" spans="1:6" ht="15" customHeight="1" x14ac:dyDescent="0.35">
      <c r="A191" t="s">
        <v>51</v>
      </c>
      <c r="B191" s="5">
        <v>6682</v>
      </c>
      <c r="C191" s="4"/>
      <c r="D191" s="4"/>
      <c r="F191">
        <v>1</v>
      </c>
    </row>
    <row r="192" spans="1:6" ht="15" customHeight="1" x14ac:dyDescent="0.35">
      <c r="A192" t="s">
        <v>280</v>
      </c>
      <c r="B192" s="5">
        <v>1098</v>
      </c>
      <c r="C192" s="4"/>
      <c r="D192" s="4"/>
      <c r="F192">
        <v>1</v>
      </c>
    </row>
    <row r="193" spans="1:6" x14ac:dyDescent="0.35">
      <c r="A193" t="s">
        <v>21</v>
      </c>
      <c r="B193" s="5">
        <v>620</v>
      </c>
      <c r="F193">
        <v>1</v>
      </c>
    </row>
    <row r="194" spans="1:6" x14ac:dyDescent="0.35">
      <c r="A194" t="s">
        <v>22</v>
      </c>
      <c r="B194" s="5">
        <v>685</v>
      </c>
      <c r="F194">
        <v>1</v>
      </c>
    </row>
    <row r="195" spans="1:6" x14ac:dyDescent="0.35">
      <c r="A195" t="s">
        <v>23</v>
      </c>
      <c r="B195" s="5">
        <v>620</v>
      </c>
      <c r="F195">
        <v>1</v>
      </c>
    </row>
    <row r="196" spans="1:6" x14ac:dyDescent="0.35">
      <c r="A196" t="s">
        <v>24</v>
      </c>
      <c r="B196" s="5">
        <v>651</v>
      </c>
      <c r="F196">
        <v>1</v>
      </c>
    </row>
    <row r="197" spans="1:6" x14ac:dyDescent="0.35">
      <c r="A197" t="s">
        <v>25</v>
      </c>
      <c r="B197" s="5">
        <v>648</v>
      </c>
      <c r="F197">
        <v>1</v>
      </c>
    </row>
    <row r="198" spans="1:6" x14ac:dyDescent="0.35">
      <c r="A198" t="s">
        <v>26</v>
      </c>
      <c r="B198" s="5">
        <v>638</v>
      </c>
      <c r="F198">
        <v>1</v>
      </c>
    </row>
    <row r="199" spans="1:6" x14ac:dyDescent="0.35">
      <c r="A199" t="s">
        <v>27</v>
      </c>
      <c r="B199" s="5">
        <v>78</v>
      </c>
      <c r="F199">
        <v>1</v>
      </c>
    </row>
    <row r="200" spans="1:6" x14ac:dyDescent="0.35">
      <c r="A200" t="s">
        <v>28</v>
      </c>
      <c r="B200" s="5">
        <v>42</v>
      </c>
      <c r="F200">
        <v>1</v>
      </c>
    </row>
    <row r="201" spans="1:6" x14ac:dyDescent="0.35">
      <c r="A201" t="s">
        <v>29</v>
      </c>
      <c r="B201" s="5">
        <v>32</v>
      </c>
      <c r="F201">
        <v>1</v>
      </c>
    </row>
    <row r="202" spans="1:6" x14ac:dyDescent="0.35">
      <c r="A202" t="s">
        <v>30</v>
      </c>
      <c r="B202" s="5">
        <v>40</v>
      </c>
      <c r="F202">
        <v>1</v>
      </c>
    </row>
    <row r="203" spans="1:6" x14ac:dyDescent="0.35">
      <c r="A203" t="s">
        <v>31</v>
      </c>
      <c r="B203" s="5"/>
      <c r="F203">
        <v>1</v>
      </c>
    </row>
    <row r="204" spans="1:6" x14ac:dyDescent="0.35">
      <c r="A204" t="s">
        <v>32</v>
      </c>
      <c r="B204" s="5">
        <v>25</v>
      </c>
      <c r="F204">
        <v>1</v>
      </c>
    </row>
    <row r="205" spans="1:6" x14ac:dyDescent="0.35">
      <c r="A205" t="s">
        <v>33</v>
      </c>
      <c r="B205" s="5">
        <v>25</v>
      </c>
      <c r="F205">
        <v>1</v>
      </c>
    </row>
    <row r="206" spans="1:6" x14ac:dyDescent="0.35">
      <c r="A206" t="s">
        <v>34</v>
      </c>
      <c r="B206" s="5">
        <v>23</v>
      </c>
      <c r="F206">
        <v>1</v>
      </c>
    </row>
    <row r="207" spans="1:6" x14ac:dyDescent="0.35">
      <c r="A207" t="s">
        <v>35</v>
      </c>
      <c r="B207" s="5"/>
      <c r="F207">
        <v>1</v>
      </c>
    </row>
    <row r="208" spans="1:6" x14ac:dyDescent="0.35">
      <c r="A208" t="s">
        <v>36</v>
      </c>
      <c r="B208" s="5">
        <v>16</v>
      </c>
      <c r="F208">
        <v>1</v>
      </c>
    </row>
    <row r="209" spans="1:6" x14ac:dyDescent="0.35">
      <c r="A209" t="s">
        <v>37</v>
      </c>
      <c r="B209" s="5">
        <v>17</v>
      </c>
      <c r="F209">
        <v>1</v>
      </c>
    </row>
    <row r="210" spans="1:6" x14ac:dyDescent="0.35">
      <c r="A210" t="s">
        <v>38</v>
      </c>
      <c r="B210" s="5">
        <v>15</v>
      </c>
      <c r="F210">
        <v>1</v>
      </c>
    </row>
    <row r="211" spans="1:6" x14ac:dyDescent="0.35">
      <c r="A211" t="s">
        <v>52</v>
      </c>
      <c r="B211" s="5">
        <v>6</v>
      </c>
      <c r="F211">
        <v>1</v>
      </c>
    </row>
    <row r="212" spans="1:6" x14ac:dyDescent="0.35">
      <c r="A212" t="s">
        <v>47</v>
      </c>
      <c r="B212" s="5">
        <v>12</v>
      </c>
      <c r="F212">
        <v>1</v>
      </c>
    </row>
    <row r="213" spans="1:6" x14ac:dyDescent="0.35">
      <c r="A213" t="s">
        <v>274</v>
      </c>
      <c r="B213" s="5">
        <v>102</v>
      </c>
      <c r="F213">
        <v>1</v>
      </c>
    </row>
    <row r="214" spans="1:6" x14ac:dyDescent="0.35">
      <c r="A214" t="s">
        <v>273</v>
      </c>
      <c r="B214" s="5">
        <v>1967</v>
      </c>
      <c r="F214">
        <v>1</v>
      </c>
    </row>
    <row r="215" spans="1:6" x14ac:dyDescent="0.35">
      <c r="A215" t="s">
        <v>65</v>
      </c>
      <c r="B215" s="5"/>
      <c r="F215">
        <v>1</v>
      </c>
    </row>
    <row r="216" spans="1:6" x14ac:dyDescent="0.35">
      <c r="A216" t="s">
        <v>66</v>
      </c>
      <c r="B216" s="5">
        <v>74</v>
      </c>
      <c r="F216">
        <v>1</v>
      </c>
    </row>
    <row r="217" spans="1:6" x14ac:dyDescent="0.35">
      <c r="A217" t="s">
        <v>67</v>
      </c>
      <c r="B217" s="5">
        <v>13</v>
      </c>
      <c r="F217">
        <v>1</v>
      </c>
    </row>
    <row r="218" spans="1:6" x14ac:dyDescent="0.35">
      <c r="A218" t="s">
        <v>68</v>
      </c>
      <c r="B218" s="5">
        <v>13</v>
      </c>
      <c r="F218">
        <v>1</v>
      </c>
    </row>
    <row r="219" spans="1:6" x14ac:dyDescent="0.35">
      <c r="A219" t="s">
        <v>69</v>
      </c>
      <c r="B219" s="5"/>
      <c r="F219">
        <v>1</v>
      </c>
    </row>
    <row r="220" spans="1:6" x14ac:dyDescent="0.35">
      <c r="A220" t="s">
        <v>70</v>
      </c>
      <c r="B220" s="5">
        <v>328</v>
      </c>
      <c r="F220">
        <v>1</v>
      </c>
    </row>
    <row r="221" spans="1:6" x14ac:dyDescent="0.35">
      <c r="A221" t="s">
        <v>71</v>
      </c>
      <c r="B221" s="5">
        <v>197</v>
      </c>
      <c r="F221">
        <v>1</v>
      </c>
    </row>
    <row r="222" spans="1:6" x14ac:dyDescent="0.35">
      <c r="A222" t="s">
        <v>72</v>
      </c>
      <c r="B222" s="5">
        <v>197</v>
      </c>
      <c r="F222">
        <v>1</v>
      </c>
    </row>
    <row r="223" spans="1:6" x14ac:dyDescent="0.35">
      <c r="A223" t="s">
        <v>73</v>
      </c>
      <c r="B223" s="5">
        <v>27</v>
      </c>
      <c r="F223">
        <v>1</v>
      </c>
    </row>
    <row r="224" spans="1:6" x14ac:dyDescent="0.35">
      <c r="A224" t="s">
        <v>74</v>
      </c>
      <c r="B224" s="5">
        <v>10</v>
      </c>
      <c r="F224">
        <v>1</v>
      </c>
    </row>
    <row r="225" spans="1:6" x14ac:dyDescent="0.35">
      <c r="A225" t="s">
        <v>75</v>
      </c>
      <c r="B225" s="5">
        <v>72</v>
      </c>
      <c r="F225">
        <v>1</v>
      </c>
    </row>
    <row r="226" spans="1:6" x14ac:dyDescent="0.35">
      <c r="A226" t="s">
        <v>76</v>
      </c>
      <c r="B226" s="5">
        <v>10</v>
      </c>
      <c r="F226">
        <v>1</v>
      </c>
    </row>
    <row r="227" spans="1:6" x14ac:dyDescent="0.35">
      <c r="A227" t="s">
        <v>77</v>
      </c>
      <c r="B227" s="5"/>
      <c r="F227">
        <v>1</v>
      </c>
    </row>
    <row r="228" spans="1:6" x14ac:dyDescent="0.35">
      <c r="A228" t="s">
        <v>78</v>
      </c>
      <c r="B228" s="5"/>
      <c r="F228">
        <v>1</v>
      </c>
    </row>
    <row r="229" spans="1:6" x14ac:dyDescent="0.35">
      <c r="A229" t="s">
        <v>79</v>
      </c>
      <c r="B229" s="5">
        <v>12</v>
      </c>
      <c r="F229">
        <v>1</v>
      </c>
    </row>
    <row r="230" spans="1:6" x14ac:dyDescent="0.35">
      <c r="A230" t="s">
        <v>80</v>
      </c>
      <c r="B230" s="5"/>
      <c r="F230">
        <v>1</v>
      </c>
    </row>
    <row r="231" spans="1:6" x14ac:dyDescent="0.35">
      <c r="A231" t="s">
        <v>81</v>
      </c>
      <c r="B231" s="5"/>
      <c r="F231">
        <v>1</v>
      </c>
    </row>
    <row r="232" spans="1:6" x14ac:dyDescent="0.35">
      <c r="A232" t="s">
        <v>82</v>
      </c>
      <c r="B232" s="5"/>
      <c r="F232">
        <v>1</v>
      </c>
    </row>
    <row r="233" spans="1:6" x14ac:dyDescent="0.35">
      <c r="A233" t="s">
        <v>83</v>
      </c>
      <c r="B233" s="5">
        <v>8</v>
      </c>
      <c r="F233">
        <v>1</v>
      </c>
    </row>
    <row r="234" spans="1:6" x14ac:dyDescent="0.35">
      <c r="A234" t="s">
        <v>84</v>
      </c>
      <c r="B234" s="5">
        <v>128</v>
      </c>
      <c r="F234">
        <v>1</v>
      </c>
    </row>
    <row r="235" spans="1:6" x14ac:dyDescent="0.35">
      <c r="A235" t="s">
        <v>241</v>
      </c>
      <c r="B235" s="5">
        <v>10</v>
      </c>
      <c r="F235">
        <v>1</v>
      </c>
    </row>
    <row r="236" spans="1:6" x14ac:dyDescent="0.35">
      <c r="A236" t="s">
        <v>97</v>
      </c>
      <c r="B236" s="5">
        <v>4</v>
      </c>
      <c r="F236">
        <v>1</v>
      </c>
    </row>
    <row r="237" spans="1:6" x14ac:dyDescent="0.35">
      <c r="A237" t="s">
        <v>131</v>
      </c>
      <c r="B237" s="5">
        <v>3</v>
      </c>
      <c r="F237">
        <v>1</v>
      </c>
    </row>
    <row r="238" spans="1:6" x14ac:dyDescent="0.35">
      <c r="A238" t="s">
        <v>132</v>
      </c>
      <c r="B238" s="5">
        <v>2</v>
      </c>
      <c r="F238">
        <v>1</v>
      </c>
    </row>
    <row r="239" spans="1:6" x14ac:dyDescent="0.35">
      <c r="A239" t="s">
        <v>9</v>
      </c>
      <c r="B239" s="5">
        <v>45</v>
      </c>
      <c r="F239">
        <v>1</v>
      </c>
    </row>
    <row r="240" spans="1:6" x14ac:dyDescent="0.35">
      <c r="A240" t="s">
        <v>10</v>
      </c>
      <c r="B240" s="5">
        <v>45</v>
      </c>
      <c r="F240">
        <v>1</v>
      </c>
    </row>
    <row r="241" spans="1:6" x14ac:dyDescent="0.35">
      <c r="A241" t="s">
        <v>11</v>
      </c>
      <c r="B241" s="5">
        <v>45</v>
      </c>
      <c r="F241">
        <v>1</v>
      </c>
    </row>
    <row r="242" spans="1:6" x14ac:dyDescent="0.35">
      <c r="A242" t="s">
        <v>12</v>
      </c>
      <c r="B242" s="5">
        <v>64</v>
      </c>
      <c r="F242">
        <v>1</v>
      </c>
    </row>
    <row r="243" spans="1:6" x14ac:dyDescent="0.35">
      <c r="A243" t="s">
        <v>13</v>
      </c>
      <c r="B243" s="5">
        <v>64</v>
      </c>
      <c r="F243">
        <v>1</v>
      </c>
    </row>
    <row r="244" spans="1:6" x14ac:dyDescent="0.35">
      <c r="A244" t="s">
        <v>14</v>
      </c>
      <c r="B244" s="5">
        <v>64</v>
      </c>
      <c r="F244">
        <v>1</v>
      </c>
    </row>
    <row r="245" spans="1:6" x14ac:dyDescent="0.35">
      <c r="A245" t="s">
        <v>45</v>
      </c>
      <c r="B245" s="5">
        <v>550</v>
      </c>
      <c r="F245">
        <v>1</v>
      </c>
    </row>
    <row r="246" spans="1:6" x14ac:dyDescent="0.35">
      <c r="A246" t="s">
        <v>222</v>
      </c>
      <c r="B246" s="5">
        <v>707</v>
      </c>
      <c r="F246">
        <v>1</v>
      </c>
    </row>
    <row r="247" spans="1:6" x14ac:dyDescent="0.35">
      <c r="A247" t="s">
        <v>20</v>
      </c>
      <c r="B247" s="5">
        <v>57</v>
      </c>
      <c r="F247">
        <v>1</v>
      </c>
    </row>
    <row r="248" spans="1:6" ht="14.15" customHeight="1" x14ac:dyDescent="0.35">
      <c r="A248" t="s">
        <v>217</v>
      </c>
      <c r="B248" s="5">
        <v>1003</v>
      </c>
      <c r="F248">
        <v>1</v>
      </c>
    </row>
    <row r="249" spans="1:6" ht="14.15" customHeight="1" x14ac:dyDescent="0.35">
      <c r="A249" t="s">
        <v>218</v>
      </c>
      <c r="B249" s="5">
        <v>3000</v>
      </c>
      <c r="F249">
        <v>1</v>
      </c>
    </row>
    <row r="250" spans="1:6" ht="14.15" customHeight="1" x14ac:dyDescent="0.35">
      <c r="A250" t="s">
        <v>219</v>
      </c>
      <c r="B250" s="5">
        <v>15000</v>
      </c>
      <c r="F250">
        <v>1</v>
      </c>
    </row>
    <row r="251" spans="1:6" ht="14.15" customHeight="1" x14ac:dyDescent="0.35">
      <c r="A251" t="s">
        <v>220</v>
      </c>
      <c r="B251" s="5">
        <v>500</v>
      </c>
      <c r="F251">
        <v>1</v>
      </c>
    </row>
    <row r="252" spans="1:6" ht="14.15" customHeight="1" x14ac:dyDescent="0.35">
      <c r="A252" t="s">
        <v>221</v>
      </c>
      <c r="B252" s="5">
        <v>326</v>
      </c>
      <c r="F252">
        <v>1</v>
      </c>
    </row>
    <row r="253" spans="1:6" x14ac:dyDescent="0.35">
      <c r="A253" t="s">
        <v>2</v>
      </c>
      <c r="B253" s="5">
        <v>15</v>
      </c>
      <c r="F253">
        <v>1</v>
      </c>
    </row>
    <row r="254" spans="1:6" x14ac:dyDescent="0.35">
      <c r="A254" t="s">
        <v>278</v>
      </c>
      <c r="B254" s="5">
        <v>50</v>
      </c>
      <c r="F254">
        <v>1</v>
      </c>
    </row>
    <row r="255" spans="1:6" x14ac:dyDescent="0.35">
      <c r="A255" t="s">
        <v>279</v>
      </c>
      <c r="B255" s="5">
        <v>12</v>
      </c>
      <c r="F255">
        <v>1</v>
      </c>
    </row>
    <row r="256" spans="1:6" x14ac:dyDescent="0.35">
      <c r="A256" t="s">
        <v>85</v>
      </c>
      <c r="B256" s="5"/>
      <c r="F256">
        <v>1</v>
      </c>
    </row>
    <row r="257" spans="1:6" x14ac:dyDescent="0.35">
      <c r="A257" t="s">
        <v>86</v>
      </c>
      <c r="B257" s="5">
        <v>1</v>
      </c>
      <c r="F257">
        <v>1</v>
      </c>
    </row>
    <row r="258" spans="1:6" x14ac:dyDescent="0.35">
      <c r="A258" t="s">
        <v>87</v>
      </c>
      <c r="B258" s="5">
        <v>1</v>
      </c>
      <c r="F258">
        <v>1</v>
      </c>
    </row>
    <row r="259" spans="1:6" x14ac:dyDescent="0.35">
      <c r="A259" t="s">
        <v>88</v>
      </c>
      <c r="B259" s="5">
        <v>11</v>
      </c>
      <c r="F259">
        <v>1</v>
      </c>
    </row>
    <row r="260" spans="1:6" x14ac:dyDescent="0.35">
      <c r="A260" t="s">
        <v>89</v>
      </c>
      <c r="B260" s="5">
        <v>1</v>
      </c>
      <c r="F260">
        <v>1</v>
      </c>
    </row>
    <row r="261" spans="1:6" x14ac:dyDescent="0.35">
      <c r="A261" t="s">
        <v>277</v>
      </c>
      <c r="B261" s="5">
        <v>110</v>
      </c>
      <c r="F261">
        <v>1</v>
      </c>
    </row>
    <row r="262" spans="1:6" x14ac:dyDescent="0.35">
      <c r="A262" t="s">
        <v>275</v>
      </c>
      <c r="B262" s="5">
        <v>1150</v>
      </c>
      <c r="F262">
        <v>1</v>
      </c>
    </row>
    <row r="263" spans="1:6" x14ac:dyDescent="0.35">
      <c r="A263" t="s">
        <v>276</v>
      </c>
      <c r="B263" s="5">
        <v>1150</v>
      </c>
      <c r="F263">
        <v>1</v>
      </c>
    </row>
    <row r="264" spans="1:6" x14ac:dyDescent="0.35">
      <c r="A264" t="s">
        <v>237</v>
      </c>
      <c r="B264" s="5">
        <v>181</v>
      </c>
      <c r="F264">
        <v>1</v>
      </c>
    </row>
    <row r="265" spans="1:6" x14ac:dyDescent="0.35">
      <c r="B265" s="5"/>
      <c r="F265">
        <v>1</v>
      </c>
    </row>
    <row r="266" spans="1:6" x14ac:dyDescent="0.35">
      <c r="A266" s="4" t="s">
        <v>19</v>
      </c>
      <c r="F266">
        <v>1</v>
      </c>
    </row>
    <row r="267" spans="1:6" x14ac:dyDescent="0.35">
      <c r="A267" s="1" t="s">
        <v>3</v>
      </c>
      <c r="B267" s="3" t="s">
        <v>1</v>
      </c>
      <c r="C267" s="1"/>
      <c r="D267" s="2" t="s">
        <v>0</v>
      </c>
      <c r="F267">
        <v>1</v>
      </c>
    </row>
    <row r="268" spans="1:6" x14ac:dyDescent="0.35">
      <c r="A268" t="s">
        <v>21</v>
      </c>
      <c r="B268">
        <v>209</v>
      </c>
      <c r="F268">
        <v>1</v>
      </c>
    </row>
    <row r="269" spans="1:6" x14ac:dyDescent="0.35">
      <c r="A269" t="s">
        <v>22</v>
      </c>
      <c r="B269">
        <v>209</v>
      </c>
      <c r="F269">
        <v>1</v>
      </c>
    </row>
    <row r="270" spans="1:6" x14ac:dyDescent="0.35">
      <c r="A270" t="s">
        <v>23</v>
      </c>
      <c r="B270">
        <v>209</v>
      </c>
      <c r="F270">
        <v>1</v>
      </c>
    </row>
    <row r="271" spans="1:6" x14ac:dyDescent="0.35">
      <c r="A271" t="s">
        <v>24</v>
      </c>
      <c r="B271">
        <v>142</v>
      </c>
      <c r="F271">
        <v>1</v>
      </c>
    </row>
    <row r="272" spans="1:6" x14ac:dyDescent="0.35">
      <c r="A272" t="s">
        <v>25</v>
      </c>
      <c r="B272">
        <v>142</v>
      </c>
      <c r="F272">
        <v>1</v>
      </c>
    </row>
    <row r="273" spans="1:6" x14ac:dyDescent="0.35">
      <c r="A273" t="s">
        <v>26</v>
      </c>
      <c r="B273">
        <v>142</v>
      </c>
      <c r="F273">
        <v>1</v>
      </c>
    </row>
    <row r="274" spans="1:6" x14ac:dyDescent="0.35">
      <c r="A274" t="s">
        <v>27</v>
      </c>
      <c r="F274">
        <v>1</v>
      </c>
    </row>
    <row r="275" spans="1:6" x14ac:dyDescent="0.35">
      <c r="A275" t="s">
        <v>28</v>
      </c>
      <c r="B275">
        <v>18</v>
      </c>
      <c r="F275">
        <v>1</v>
      </c>
    </row>
    <row r="276" spans="1:6" x14ac:dyDescent="0.35">
      <c r="A276" t="s">
        <v>29</v>
      </c>
      <c r="B276">
        <v>6</v>
      </c>
      <c r="F276">
        <v>1</v>
      </c>
    </row>
    <row r="277" spans="1:6" x14ac:dyDescent="0.35">
      <c r="A277" t="s">
        <v>30</v>
      </c>
      <c r="B277">
        <v>13</v>
      </c>
      <c r="F277">
        <v>1</v>
      </c>
    </row>
    <row r="278" spans="1:6" x14ac:dyDescent="0.35">
      <c r="A278" t="s">
        <v>31</v>
      </c>
      <c r="B278">
        <v>2</v>
      </c>
      <c r="F278">
        <v>1</v>
      </c>
    </row>
    <row r="279" spans="1:6" x14ac:dyDescent="0.35">
      <c r="A279" t="s">
        <v>32</v>
      </c>
      <c r="B279">
        <v>20</v>
      </c>
      <c r="F279">
        <v>1</v>
      </c>
    </row>
    <row r="280" spans="1:6" x14ac:dyDescent="0.35">
      <c r="A280" t="s">
        <v>33</v>
      </c>
      <c r="B280">
        <v>8</v>
      </c>
      <c r="F280">
        <v>1</v>
      </c>
    </row>
    <row r="281" spans="1:6" x14ac:dyDescent="0.35">
      <c r="A281" t="s">
        <v>34</v>
      </c>
      <c r="B281">
        <v>3</v>
      </c>
      <c r="F281">
        <v>1</v>
      </c>
    </row>
    <row r="282" spans="1:6" x14ac:dyDescent="0.35">
      <c r="A282" t="s">
        <v>35</v>
      </c>
      <c r="F282">
        <v>1</v>
      </c>
    </row>
    <row r="283" spans="1:6" x14ac:dyDescent="0.35">
      <c r="A283" t="s">
        <v>36</v>
      </c>
      <c r="B283">
        <v>38</v>
      </c>
      <c r="F283">
        <v>1</v>
      </c>
    </row>
    <row r="284" spans="1:6" x14ac:dyDescent="0.35">
      <c r="A284" t="s">
        <v>37</v>
      </c>
      <c r="B284">
        <v>15</v>
      </c>
      <c r="F284">
        <v>1</v>
      </c>
    </row>
    <row r="285" spans="1:6" x14ac:dyDescent="0.35">
      <c r="A285" t="s">
        <v>38</v>
      </c>
      <c r="B285" s="5">
        <v>10</v>
      </c>
      <c r="F285">
        <v>1</v>
      </c>
    </row>
    <row r="286" spans="1:6" x14ac:dyDescent="0.35">
      <c r="A286" t="s">
        <v>65</v>
      </c>
      <c r="B286" s="5"/>
      <c r="F286">
        <v>1</v>
      </c>
    </row>
    <row r="287" spans="1:6" x14ac:dyDescent="0.35">
      <c r="A287" t="s">
        <v>66</v>
      </c>
      <c r="B287" s="5">
        <v>75</v>
      </c>
      <c r="F287">
        <v>1</v>
      </c>
    </row>
    <row r="288" spans="1:6" x14ac:dyDescent="0.35">
      <c r="A288" t="s">
        <v>67</v>
      </c>
      <c r="B288" s="5">
        <v>75</v>
      </c>
      <c r="F288">
        <v>1</v>
      </c>
    </row>
    <row r="289" spans="1:6" x14ac:dyDescent="0.35">
      <c r="A289" t="s">
        <v>68</v>
      </c>
      <c r="B289" s="5">
        <v>75</v>
      </c>
      <c r="F289">
        <v>1</v>
      </c>
    </row>
    <row r="290" spans="1:6" x14ac:dyDescent="0.35">
      <c r="A290" t="s">
        <v>69</v>
      </c>
      <c r="B290" s="5"/>
      <c r="F290">
        <v>1</v>
      </c>
    </row>
    <row r="291" spans="1:6" x14ac:dyDescent="0.35">
      <c r="A291" t="s">
        <v>70</v>
      </c>
      <c r="B291" s="5">
        <v>150</v>
      </c>
      <c r="F291">
        <v>1</v>
      </c>
    </row>
    <row r="292" spans="1:6" x14ac:dyDescent="0.35">
      <c r="A292" t="s">
        <v>71</v>
      </c>
      <c r="B292" s="5">
        <v>146</v>
      </c>
      <c r="F292">
        <v>1</v>
      </c>
    </row>
    <row r="293" spans="1:6" x14ac:dyDescent="0.35">
      <c r="A293" t="s">
        <v>72</v>
      </c>
      <c r="B293" s="5">
        <v>154</v>
      </c>
      <c r="F293">
        <v>1</v>
      </c>
    </row>
    <row r="294" spans="1:6" x14ac:dyDescent="0.35">
      <c r="A294" t="s">
        <v>73</v>
      </c>
      <c r="B294" s="5"/>
      <c r="F294">
        <v>1</v>
      </c>
    </row>
    <row r="295" spans="1:6" x14ac:dyDescent="0.35">
      <c r="A295" t="s">
        <v>74</v>
      </c>
      <c r="B295" s="5">
        <v>3</v>
      </c>
      <c r="F295">
        <v>1</v>
      </c>
    </row>
    <row r="296" spans="1:6" x14ac:dyDescent="0.35">
      <c r="A296" t="s">
        <v>75</v>
      </c>
      <c r="B296" s="5"/>
      <c r="F296">
        <v>1</v>
      </c>
    </row>
    <row r="297" spans="1:6" x14ac:dyDescent="0.35">
      <c r="A297" t="s">
        <v>76</v>
      </c>
      <c r="B297" s="5">
        <v>3</v>
      </c>
      <c r="F297">
        <v>1</v>
      </c>
    </row>
    <row r="298" spans="1:6" x14ac:dyDescent="0.35">
      <c r="A298" t="s">
        <v>77</v>
      </c>
      <c r="B298" s="5"/>
      <c r="F298">
        <v>1</v>
      </c>
    </row>
    <row r="299" spans="1:6" x14ac:dyDescent="0.35">
      <c r="A299" t="s">
        <v>78</v>
      </c>
      <c r="B299" s="5"/>
      <c r="F299">
        <v>1</v>
      </c>
    </row>
    <row r="300" spans="1:6" x14ac:dyDescent="0.35">
      <c r="A300" t="s">
        <v>79</v>
      </c>
      <c r="B300" s="5"/>
      <c r="F300">
        <v>1</v>
      </c>
    </row>
    <row r="301" spans="1:6" x14ac:dyDescent="0.35">
      <c r="A301" t="s">
        <v>80</v>
      </c>
      <c r="B301" s="5"/>
      <c r="F301">
        <v>1</v>
      </c>
    </row>
    <row r="302" spans="1:6" x14ac:dyDescent="0.35">
      <c r="A302" t="s">
        <v>81</v>
      </c>
      <c r="B302" s="5"/>
      <c r="F302">
        <v>1</v>
      </c>
    </row>
    <row r="303" spans="1:6" x14ac:dyDescent="0.35">
      <c r="A303" t="s">
        <v>82</v>
      </c>
      <c r="B303" s="5"/>
      <c r="F303">
        <v>1</v>
      </c>
    </row>
    <row r="304" spans="1:6" x14ac:dyDescent="0.35">
      <c r="A304" t="s">
        <v>83</v>
      </c>
      <c r="B304" s="5">
        <v>2</v>
      </c>
      <c r="F304">
        <v>1</v>
      </c>
    </row>
    <row r="305" spans="1:6" x14ac:dyDescent="0.35">
      <c r="A305" t="s">
        <v>84</v>
      </c>
      <c r="B305" s="5"/>
      <c r="F305">
        <v>1</v>
      </c>
    </row>
    <row r="306" spans="1:6" x14ac:dyDescent="0.35">
      <c r="A306" t="s">
        <v>146</v>
      </c>
      <c r="B306" s="5">
        <v>3</v>
      </c>
      <c r="D306" t="s">
        <v>281</v>
      </c>
      <c r="F306">
        <v>1</v>
      </c>
    </row>
    <row r="307" spans="1:6" x14ac:dyDescent="0.35">
      <c r="A307" t="s">
        <v>145</v>
      </c>
      <c r="B307" s="5">
        <v>9</v>
      </c>
      <c r="F307">
        <v>1</v>
      </c>
    </row>
    <row r="308" spans="1:6" x14ac:dyDescent="0.35">
      <c r="A308" t="s">
        <v>137</v>
      </c>
      <c r="B308" s="5">
        <v>1</v>
      </c>
      <c r="F308">
        <v>1</v>
      </c>
    </row>
    <row r="309" spans="1:6" x14ac:dyDescent="0.35">
      <c r="A309" t="s">
        <v>136</v>
      </c>
      <c r="B309" s="5">
        <v>1</v>
      </c>
      <c r="F309">
        <v>1</v>
      </c>
    </row>
    <row r="310" spans="1:6" x14ac:dyDescent="0.35">
      <c r="A310" t="s">
        <v>111</v>
      </c>
      <c r="B310" s="5"/>
      <c r="F310">
        <v>1</v>
      </c>
    </row>
    <row r="311" spans="1:6" x14ac:dyDescent="0.35">
      <c r="A311" t="s">
        <v>140</v>
      </c>
      <c r="B311" s="5">
        <v>1</v>
      </c>
      <c r="F311">
        <v>1</v>
      </c>
    </row>
    <row r="312" spans="1:6" x14ac:dyDescent="0.35">
      <c r="A312" t="s">
        <v>112</v>
      </c>
      <c r="B312" s="5"/>
      <c r="F312">
        <v>1</v>
      </c>
    </row>
    <row r="313" spans="1:6" x14ac:dyDescent="0.35">
      <c r="A313" t="s">
        <v>113</v>
      </c>
      <c r="B313" s="5">
        <v>4</v>
      </c>
      <c r="F313">
        <v>1</v>
      </c>
    </row>
    <row r="314" spans="1:6" x14ac:dyDescent="0.35">
      <c r="A314" t="s">
        <v>138</v>
      </c>
      <c r="B314" s="5">
        <v>1</v>
      </c>
      <c r="F314">
        <v>1</v>
      </c>
    </row>
    <row r="315" spans="1:6" x14ac:dyDescent="0.35">
      <c r="A315" t="s">
        <v>139</v>
      </c>
      <c r="B315" s="5">
        <v>1</v>
      </c>
      <c r="F315">
        <v>1</v>
      </c>
    </row>
    <row r="316" spans="1:6" x14ac:dyDescent="0.35">
      <c r="A316" t="s">
        <v>114</v>
      </c>
      <c r="B316" s="5">
        <v>2</v>
      </c>
      <c r="F316">
        <v>1</v>
      </c>
    </row>
    <row r="317" spans="1:6" x14ac:dyDescent="0.35">
      <c r="A317" t="s">
        <v>115</v>
      </c>
      <c r="B317" s="5">
        <v>1</v>
      </c>
      <c r="F317">
        <v>1</v>
      </c>
    </row>
    <row r="318" spans="1:6" x14ac:dyDescent="0.35">
      <c r="A318" t="s">
        <v>118</v>
      </c>
      <c r="B318" s="5">
        <v>2</v>
      </c>
      <c r="F318">
        <v>1</v>
      </c>
    </row>
    <row r="319" spans="1:6" x14ac:dyDescent="0.35">
      <c r="A319" t="s">
        <v>141</v>
      </c>
      <c r="B319" s="5">
        <v>1</v>
      </c>
      <c r="F319">
        <v>1</v>
      </c>
    </row>
    <row r="320" spans="1:6" x14ac:dyDescent="0.35">
      <c r="A320" t="s">
        <v>129</v>
      </c>
      <c r="B320" s="5">
        <v>1</v>
      </c>
      <c r="F320">
        <v>1</v>
      </c>
    </row>
    <row r="321" spans="1:6" x14ac:dyDescent="0.35">
      <c r="A321" t="s">
        <v>130</v>
      </c>
      <c r="B321" s="5">
        <v>1</v>
      </c>
      <c r="F321">
        <v>1</v>
      </c>
    </row>
    <row r="322" spans="1:6" x14ac:dyDescent="0.35">
      <c r="A322" t="s">
        <v>133</v>
      </c>
      <c r="B322" s="5">
        <v>1</v>
      </c>
      <c r="F322">
        <v>1</v>
      </c>
    </row>
    <row r="323" spans="1:6" x14ac:dyDescent="0.35">
      <c r="A323" t="s">
        <v>100</v>
      </c>
      <c r="B323" s="5">
        <v>1</v>
      </c>
      <c r="F323">
        <v>1</v>
      </c>
    </row>
    <row r="324" spans="1:6" x14ac:dyDescent="0.35">
      <c r="A324" t="s">
        <v>104</v>
      </c>
      <c r="B324" s="5">
        <v>10</v>
      </c>
      <c r="F324">
        <v>1</v>
      </c>
    </row>
    <row r="325" spans="1:6" x14ac:dyDescent="0.35">
      <c r="A325" t="s">
        <v>105</v>
      </c>
      <c r="B325" s="5">
        <v>8</v>
      </c>
      <c r="F325">
        <v>1</v>
      </c>
    </row>
    <row r="326" spans="1:6" x14ac:dyDescent="0.35">
      <c r="A326" t="s">
        <v>134</v>
      </c>
      <c r="B326" s="5">
        <v>1</v>
      </c>
      <c r="F326">
        <v>1</v>
      </c>
    </row>
    <row r="327" spans="1:6" x14ac:dyDescent="0.35">
      <c r="A327" t="s">
        <v>143</v>
      </c>
      <c r="B327" s="5">
        <v>1</v>
      </c>
      <c r="F327">
        <v>1</v>
      </c>
    </row>
    <row r="328" spans="1:6" x14ac:dyDescent="0.35">
      <c r="A328" t="s">
        <v>124</v>
      </c>
      <c r="B328" s="5">
        <v>1</v>
      </c>
      <c r="F328">
        <v>1</v>
      </c>
    </row>
    <row r="329" spans="1:6" x14ac:dyDescent="0.35">
      <c r="A329" t="s">
        <v>144</v>
      </c>
      <c r="B329" s="5">
        <v>1</v>
      </c>
      <c r="F329">
        <v>1</v>
      </c>
    </row>
    <row r="330" spans="1:6" x14ac:dyDescent="0.35">
      <c r="A330" t="s">
        <v>142</v>
      </c>
      <c r="B330" s="5">
        <v>1</v>
      </c>
      <c r="F330">
        <v>1</v>
      </c>
    </row>
    <row r="331" spans="1:6" ht="14.15" customHeight="1" x14ac:dyDescent="0.35">
      <c r="A331" t="s">
        <v>135</v>
      </c>
      <c r="B331" s="5">
        <v>1</v>
      </c>
      <c r="F331">
        <v>1</v>
      </c>
    </row>
    <row r="332" spans="1:6" ht="13.5" customHeight="1" x14ac:dyDescent="0.35">
      <c r="A332" t="s">
        <v>147</v>
      </c>
      <c r="B332" s="5">
        <v>1</v>
      </c>
      <c r="F332">
        <v>1</v>
      </c>
    </row>
    <row r="333" spans="1:6" x14ac:dyDescent="0.35">
      <c r="A333" t="s">
        <v>45</v>
      </c>
      <c r="B333" s="5">
        <v>155</v>
      </c>
      <c r="F333">
        <v>1</v>
      </c>
    </row>
    <row r="334" spans="1:6" x14ac:dyDescent="0.35">
      <c r="A334" t="s">
        <v>222</v>
      </c>
      <c r="B334" s="5">
        <v>144</v>
      </c>
      <c r="F334">
        <v>1</v>
      </c>
    </row>
    <row r="335" spans="1:6" ht="14.15" customHeight="1" x14ac:dyDescent="0.35">
      <c r="A335" t="s">
        <v>20</v>
      </c>
      <c r="B335" s="5">
        <v>301</v>
      </c>
      <c r="F335">
        <v>1</v>
      </c>
    </row>
    <row r="336" spans="1:6" ht="18" customHeight="1" x14ac:dyDescent="0.35">
      <c r="A336" t="s">
        <v>46</v>
      </c>
      <c r="B336" s="5">
        <v>2949</v>
      </c>
      <c r="F336">
        <v>1</v>
      </c>
    </row>
    <row r="337" spans="1:6" x14ac:dyDescent="0.35">
      <c r="A337" t="s">
        <v>174</v>
      </c>
      <c r="B337" s="5">
        <v>123</v>
      </c>
      <c r="D337" t="s">
        <v>175</v>
      </c>
      <c r="F337">
        <v>1</v>
      </c>
    </row>
    <row r="338" spans="1:6" x14ac:dyDescent="0.35">
      <c r="A338" t="s">
        <v>176</v>
      </c>
      <c r="B338" s="5">
        <v>202</v>
      </c>
      <c r="F338">
        <v>1</v>
      </c>
    </row>
    <row r="339" spans="1:6" x14ac:dyDescent="0.35">
      <c r="A339" t="s">
        <v>7</v>
      </c>
      <c r="B339" s="5">
        <v>1080</v>
      </c>
      <c r="F339">
        <v>1</v>
      </c>
    </row>
    <row r="340" spans="1:6" x14ac:dyDescent="0.35">
      <c r="A340" t="s">
        <v>85</v>
      </c>
      <c r="B340" s="5"/>
      <c r="F340">
        <v>1</v>
      </c>
    </row>
    <row r="341" spans="1:6" x14ac:dyDescent="0.35">
      <c r="A341" t="s">
        <v>86</v>
      </c>
      <c r="B341" s="5">
        <v>1</v>
      </c>
      <c r="F341">
        <v>1</v>
      </c>
    </row>
    <row r="342" spans="1:6" x14ac:dyDescent="0.35">
      <c r="A342" t="s">
        <v>87</v>
      </c>
      <c r="B342" s="5"/>
      <c r="F342">
        <v>1</v>
      </c>
    </row>
    <row r="343" spans="1:6" x14ac:dyDescent="0.35">
      <c r="A343" t="s">
        <v>88</v>
      </c>
      <c r="B343" s="5">
        <v>1</v>
      </c>
      <c r="F343">
        <v>1</v>
      </c>
    </row>
    <row r="344" spans="1:6" x14ac:dyDescent="0.35">
      <c r="A344" t="s">
        <v>89</v>
      </c>
      <c r="B344" s="5"/>
      <c r="F344">
        <v>1</v>
      </c>
    </row>
    <row r="345" spans="1:6" x14ac:dyDescent="0.35">
      <c r="A345" t="s">
        <v>90</v>
      </c>
      <c r="B345" s="5"/>
      <c r="F345">
        <v>1</v>
      </c>
    </row>
    <row r="346" spans="1:6" x14ac:dyDescent="0.35">
      <c r="A346" t="s">
        <v>91</v>
      </c>
      <c r="B346" s="5"/>
      <c r="F346">
        <v>1</v>
      </c>
    </row>
    <row r="347" spans="1:6" x14ac:dyDescent="0.35">
      <c r="A347" t="s">
        <v>92</v>
      </c>
      <c r="B347" s="5"/>
      <c r="F347">
        <v>1</v>
      </c>
    </row>
    <row r="348" spans="1:6" x14ac:dyDescent="0.35">
      <c r="A348" t="s">
        <v>93</v>
      </c>
      <c r="B348">
        <v>40</v>
      </c>
      <c r="F348">
        <v>1</v>
      </c>
    </row>
    <row r="349" spans="1:6" x14ac:dyDescent="0.35">
      <c r="A349" t="s">
        <v>319</v>
      </c>
      <c r="B349" s="5"/>
      <c r="F349">
        <v>1</v>
      </c>
    </row>
    <row r="350" spans="1:6" x14ac:dyDescent="0.35">
      <c r="A350" t="s">
        <v>325</v>
      </c>
      <c r="B350" s="5">
        <v>1</v>
      </c>
      <c r="F350">
        <v>1</v>
      </c>
    </row>
    <row r="351" spans="1:6" x14ac:dyDescent="0.35">
      <c r="A351" t="s">
        <v>318</v>
      </c>
      <c r="B351" s="5">
        <v>2</v>
      </c>
      <c r="F351">
        <v>1</v>
      </c>
    </row>
    <row r="352" spans="1:6" x14ac:dyDescent="0.35">
      <c r="A352" t="s">
        <v>324</v>
      </c>
      <c r="B352" s="5">
        <v>1</v>
      </c>
      <c r="F352">
        <v>1</v>
      </c>
    </row>
    <row r="353" spans="1:6" x14ac:dyDescent="0.35">
      <c r="A353" t="s">
        <v>320</v>
      </c>
      <c r="B353" s="5">
        <v>2</v>
      </c>
      <c r="F353">
        <v>1</v>
      </c>
    </row>
    <row r="354" spans="1:6" x14ac:dyDescent="0.35">
      <c r="A354" t="s">
        <v>321</v>
      </c>
      <c r="B354" s="5"/>
      <c r="F354">
        <v>1</v>
      </c>
    </row>
    <row r="355" spans="1:6" x14ac:dyDescent="0.35">
      <c r="A355" t="s">
        <v>322</v>
      </c>
      <c r="B355" s="5"/>
      <c r="F355">
        <v>1</v>
      </c>
    </row>
    <row r="356" spans="1:6" x14ac:dyDescent="0.35">
      <c r="A356" t="s">
        <v>323</v>
      </c>
      <c r="B356" s="5"/>
      <c r="F356">
        <v>1</v>
      </c>
    </row>
    <row r="357" spans="1:6" x14ac:dyDescent="0.35">
      <c r="A357" t="s">
        <v>95</v>
      </c>
      <c r="B357">
        <v>2</v>
      </c>
      <c r="F357">
        <v>1</v>
      </c>
    </row>
    <row r="358" spans="1:6" x14ac:dyDescent="0.35">
      <c r="A358" t="s">
        <v>96</v>
      </c>
      <c r="B358">
        <v>2</v>
      </c>
      <c r="F358">
        <v>1</v>
      </c>
    </row>
    <row r="359" spans="1:6" x14ac:dyDescent="0.35">
      <c r="A359" t="s">
        <v>126</v>
      </c>
      <c r="B359">
        <f>22*2+38*2*2+70</f>
        <v>266</v>
      </c>
      <c r="F359">
        <v>1</v>
      </c>
    </row>
    <row r="360" spans="1:6" x14ac:dyDescent="0.35">
      <c r="B360" s="5"/>
      <c r="F360">
        <v>1</v>
      </c>
    </row>
    <row r="361" spans="1:6" x14ac:dyDescent="0.35">
      <c r="A361" s="4" t="s">
        <v>15</v>
      </c>
      <c r="F361">
        <v>1</v>
      </c>
    </row>
    <row r="362" spans="1:6" x14ac:dyDescent="0.35">
      <c r="A362" s="1" t="s">
        <v>3</v>
      </c>
      <c r="B362" s="3" t="s">
        <v>1</v>
      </c>
      <c r="C362" s="1"/>
      <c r="D362" s="2" t="s">
        <v>0</v>
      </c>
      <c r="F362">
        <v>1</v>
      </c>
    </row>
    <row r="363" spans="1:6" x14ac:dyDescent="0.35">
      <c r="A363" t="s">
        <v>48</v>
      </c>
      <c r="B363" s="5">
        <v>18312</v>
      </c>
      <c r="C363" s="4"/>
      <c r="F363">
        <v>1</v>
      </c>
    </row>
    <row r="364" spans="1:6" x14ac:dyDescent="0.35">
      <c r="A364" t="s">
        <v>49</v>
      </c>
      <c r="B364" s="5">
        <v>8722</v>
      </c>
      <c r="C364" s="4"/>
      <c r="D364" s="4"/>
      <c r="F364">
        <v>1</v>
      </c>
    </row>
    <row r="365" spans="1:6" x14ac:dyDescent="0.35">
      <c r="A365" t="s">
        <v>282</v>
      </c>
      <c r="B365" s="5">
        <v>1227</v>
      </c>
      <c r="C365" s="4"/>
      <c r="D365" s="4"/>
      <c r="F365">
        <v>1</v>
      </c>
    </row>
    <row r="366" spans="1:6" x14ac:dyDescent="0.35">
      <c r="A366" t="s">
        <v>21</v>
      </c>
      <c r="B366" s="5">
        <v>1640</v>
      </c>
      <c r="F366">
        <v>1</v>
      </c>
    </row>
    <row r="367" spans="1:6" x14ac:dyDescent="0.35">
      <c r="A367" t="s">
        <v>22</v>
      </c>
      <c r="B367" s="5">
        <v>1954</v>
      </c>
      <c r="F367">
        <v>1</v>
      </c>
    </row>
    <row r="368" spans="1:6" x14ac:dyDescent="0.35">
      <c r="A368" t="s">
        <v>23</v>
      </c>
      <c r="B368" s="5">
        <v>1559</v>
      </c>
      <c r="F368">
        <v>1</v>
      </c>
    </row>
    <row r="369" spans="1:6" x14ac:dyDescent="0.35">
      <c r="A369" t="s">
        <v>24</v>
      </c>
      <c r="B369" s="5">
        <v>1244</v>
      </c>
      <c r="F369">
        <v>1</v>
      </c>
    </row>
    <row r="370" spans="1:6" x14ac:dyDescent="0.35">
      <c r="A370" t="s">
        <v>25</v>
      </c>
      <c r="B370" s="5">
        <v>1185</v>
      </c>
      <c r="F370">
        <v>1</v>
      </c>
    </row>
    <row r="371" spans="1:6" x14ac:dyDescent="0.35">
      <c r="A371" t="s">
        <v>26</v>
      </c>
      <c r="B371" s="5">
        <v>1197</v>
      </c>
      <c r="F371">
        <v>1</v>
      </c>
    </row>
    <row r="372" spans="1:6" x14ac:dyDescent="0.35">
      <c r="A372" t="s">
        <v>27</v>
      </c>
      <c r="B372" s="5">
        <v>106</v>
      </c>
      <c r="F372">
        <v>1</v>
      </c>
    </row>
    <row r="373" spans="1:6" x14ac:dyDescent="0.35">
      <c r="A373" t="s">
        <v>28</v>
      </c>
      <c r="B373" s="5">
        <v>38</v>
      </c>
      <c r="F373">
        <v>1</v>
      </c>
    </row>
    <row r="374" spans="1:6" x14ac:dyDescent="0.35">
      <c r="A374" t="s">
        <v>29</v>
      </c>
      <c r="B374" s="5">
        <v>29</v>
      </c>
      <c r="F374">
        <v>1</v>
      </c>
    </row>
    <row r="375" spans="1:6" x14ac:dyDescent="0.35">
      <c r="A375" t="s">
        <v>30</v>
      </c>
      <c r="B375" s="5">
        <v>100</v>
      </c>
      <c r="F375">
        <v>1</v>
      </c>
    </row>
    <row r="376" spans="1:6" x14ac:dyDescent="0.35">
      <c r="A376" t="s">
        <v>31</v>
      </c>
      <c r="B376" s="5"/>
      <c r="F376">
        <v>1</v>
      </c>
    </row>
    <row r="377" spans="1:6" x14ac:dyDescent="0.35">
      <c r="A377" t="s">
        <v>32</v>
      </c>
      <c r="B377" s="5">
        <v>66</v>
      </c>
      <c r="F377">
        <v>1</v>
      </c>
    </row>
    <row r="378" spans="1:6" x14ac:dyDescent="0.35">
      <c r="A378" t="s">
        <v>33</v>
      </c>
      <c r="B378" s="5">
        <v>75</v>
      </c>
      <c r="F378">
        <v>1</v>
      </c>
    </row>
    <row r="379" spans="1:6" x14ac:dyDescent="0.35">
      <c r="A379" t="s">
        <v>34</v>
      </c>
      <c r="B379" s="5">
        <v>57</v>
      </c>
      <c r="F379">
        <v>1</v>
      </c>
    </row>
    <row r="380" spans="1:6" x14ac:dyDescent="0.35">
      <c r="A380" t="s">
        <v>35</v>
      </c>
      <c r="B380" s="5"/>
      <c r="F380">
        <v>1</v>
      </c>
    </row>
    <row r="381" spans="1:6" x14ac:dyDescent="0.35">
      <c r="A381" t="s">
        <v>36</v>
      </c>
      <c r="B381" s="5">
        <v>42</v>
      </c>
      <c r="F381">
        <v>1</v>
      </c>
    </row>
    <row r="382" spans="1:6" x14ac:dyDescent="0.35">
      <c r="A382" t="s">
        <v>37</v>
      </c>
      <c r="B382" s="5">
        <v>38</v>
      </c>
      <c r="F382">
        <v>1</v>
      </c>
    </row>
    <row r="383" spans="1:6" x14ac:dyDescent="0.35">
      <c r="A383" t="s">
        <v>38</v>
      </c>
      <c r="B383" s="5">
        <v>41</v>
      </c>
      <c r="F383">
        <v>1</v>
      </c>
    </row>
    <row r="384" spans="1:6" x14ac:dyDescent="0.35">
      <c r="A384" t="s">
        <v>52</v>
      </c>
      <c r="B384" s="5">
        <v>10</v>
      </c>
      <c r="F384">
        <v>1</v>
      </c>
    </row>
    <row r="385" spans="1:6" x14ac:dyDescent="0.35">
      <c r="A385" t="s">
        <v>47</v>
      </c>
      <c r="B385" s="5">
        <v>20</v>
      </c>
      <c r="F385">
        <v>1</v>
      </c>
    </row>
    <row r="386" spans="1:6" x14ac:dyDescent="0.35">
      <c r="A386" t="s">
        <v>283</v>
      </c>
      <c r="B386" s="5">
        <v>395</v>
      </c>
      <c r="F386">
        <v>1</v>
      </c>
    </row>
    <row r="387" spans="1:6" x14ac:dyDescent="0.35">
      <c r="A387" t="s">
        <v>284</v>
      </c>
      <c r="B387" s="5">
        <v>3580</v>
      </c>
      <c r="F387">
        <v>1</v>
      </c>
    </row>
    <row r="388" spans="1:6" x14ac:dyDescent="0.35">
      <c r="A388" t="s">
        <v>65</v>
      </c>
      <c r="B388" s="5"/>
      <c r="F388">
        <v>1</v>
      </c>
    </row>
    <row r="389" spans="1:6" x14ac:dyDescent="0.35">
      <c r="A389" t="s">
        <v>66</v>
      </c>
      <c r="B389" s="5">
        <v>68</v>
      </c>
      <c r="F389">
        <v>1</v>
      </c>
    </row>
    <row r="390" spans="1:6" x14ac:dyDescent="0.35">
      <c r="A390" t="s">
        <v>67</v>
      </c>
      <c r="B390" s="5">
        <v>11</v>
      </c>
      <c r="F390">
        <v>1</v>
      </c>
    </row>
    <row r="391" spans="1:6" x14ac:dyDescent="0.35">
      <c r="A391" t="s">
        <v>68</v>
      </c>
      <c r="B391" s="5">
        <v>11</v>
      </c>
      <c r="F391">
        <v>1</v>
      </c>
    </row>
    <row r="392" spans="1:6" x14ac:dyDescent="0.35">
      <c r="A392" t="s">
        <v>69</v>
      </c>
      <c r="B392" s="5"/>
      <c r="F392">
        <v>1</v>
      </c>
    </row>
    <row r="393" spans="1:6" x14ac:dyDescent="0.35">
      <c r="A393" t="s">
        <v>70</v>
      </c>
      <c r="B393" s="5">
        <v>769</v>
      </c>
      <c r="F393">
        <v>1</v>
      </c>
    </row>
    <row r="394" spans="1:6" x14ac:dyDescent="0.35">
      <c r="A394" t="s">
        <v>71</v>
      </c>
      <c r="B394" s="5">
        <v>481</v>
      </c>
      <c r="F394">
        <v>1</v>
      </c>
    </row>
    <row r="395" spans="1:6" x14ac:dyDescent="0.35">
      <c r="A395" t="s">
        <v>72</v>
      </c>
      <c r="B395" s="5">
        <v>481</v>
      </c>
      <c r="F395">
        <v>1</v>
      </c>
    </row>
    <row r="396" spans="1:6" x14ac:dyDescent="0.35">
      <c r="A396" t="s">
        <v>73</v>
      </c>
      <c r="B396" s="5">
        <v>42</v>
      </c>
      <c r="F396">
        <v>1</v>
      </c>
    </row>
    <row r="397" spans="1:6" x14ac:dyDescent="0.35">
      <c r="A397" t="s">
        <v>74</v>
      </c>
      <c r="B397" s="5">
        <v>75</v>
      </c>
      <c r="F397">
        <v>1</v>
      </c>
    </row>
    <row r="398" spans="1:6" x14ac:dyDescent="0.35">
      <c r="A398" t="s">
        <v>75</v>
      </c>
      <c r="B398" s="5">
        <v>148</v>
      </c>
      <c r="F398">
        <v>1</v>
      </c>
    </row>
    <row r="399" spans="1:6" x14ac:dyDescent="0.35">
      <c r="A399" t="s">
        <v>76</v>
      </c>
      <c r="B399" s="5">
        <v>13</v>
      </c>
      <c r="F399">
        <v>1</v>
      </c>
    </row>
    <row r="400" spans="1:6" x14ac:dyDescent="0.35">
      <c r="A400" t="s">
        <v>77</v>
      </c>
      <c r="B400" s="5">
        <v>3</v>
      </c>
      <c r="F400">
        <v>1</v>
      </c>
    </row>
    <row r="401" spans="1:6" x14ac:dyDescent="0.35">
      <c r="A401" t="s">
        <v>78</v>
      </c>
      <c r="B401" s="5"/>
      <c r="F401">
        <v>1</v>
      </c>
    </row>
    <row r="402" spans="1:6" x14ac:dyDescent="0.35">
      <c r="A402" t="s">
        <v>79</v>
      </c>
      <c r="B402" s="5">
        <v>12</v>
      </c>
      <c r="F402">
        <v>1</v>
      </c>
    </row>
    <row r="403" spans="1:6" x14ac:dyDescent="0.35">
      <c r="A403" t="s">
        <v>80</v>
      </c>
      <c r="B403" s="5"/>
      <c r="F403">
        <v>1</v>
      </c>
    </row>
    <row r="404" spans="1:6" x14ac:dyDescent="0.35">
      <c r="A404" t="s">
        <v>81</v>
      </c>
      <c r="B404" s="5">
        <v>3</v>
      </c>
      <c r="F404">
        <v>1</v>
      </c>
    </row>
    <row r="405" spans="1:6" x14ac:dyDescent="0.35">
      <c r="A405" t="s">
        <v>82</v>
      </c>
      <c r="B405" s="5">
        <v>1</v>
      </c>
      <c r="F405">
        <v>1</v>
      </c>
    </row>
    <row r="406" spans="1:6" x14ac:dyDescent="0.35">
      <c r="A406" t="s">
        <v>83</v>
      </c>
      <c r="B406" s="5">
        <v>32</v>
      </c>
      <c r="F406">
        <v>1</v>
      </c>
    </row>
    <row r="407" spans="1:6" x14ac:dyDescent="0.35">
      <c r="A407" t="s">
        <v>84</v>
      </c>
      <c r="B407" s="5">
        <v>112</v>
      </c>
      <c r="F407">
        <v>1</v>
      </c>
    </row>
    <row r="408" spans="1:6" x14ac:dyDescent="0.35">
      <c r="A408" t="s">
        <v>241</v>
      </c>
      <c r="B408" s="5">
        <v>10</v>
      </c>
      <c r="F408">
        <v>1</v>
      </c>
    </row>
    <row r="409" spans="1:6" x14ac:dyDescent="0.35">
      <c r="A409" t="s">
        <v>148</v>
      </c>
      <c r="B409" s="5">
        <v>2</v>
      </c>
      <c r="F409">
        <v>1</v>
      </c>
    </row>
    <row r="410" spans="1:6" x14ac:dyDescent="0.35">
      <c r="A410" t="s">
        <v>153</v>
      </c>
      <c r="B410" s="5">
        <v>4</v>
      </c>
      <c r="F410">
        <v>1</v>
      </c>
    </row>
    <row r="411" spans="1:6" x14ac:dyDescent="0.35">
      <c r="A411" t="s">
        <v>154</v>
      </c>
      <c r="B411" s="5">
        <v>12</v>
      </c>
      <c r="F411">
        <v>1</v>
      </c>
    </row>
    <row r="412" spans="1:6" x14ac:dyDescent="0.35">
      <c r="A412" t="s">
        <v>157</v>
      </c>
      <c r="B412" s="5">
        <v>2</v>
      </c>
      <c r="F412">
        <v>1</v>
      </c>
    </row>
    <row r="413" spans="1:6" x14ac:dyDescent="0.35">
      <c r="A413" t="s">
        <v>155</v>
      </c>
      <c r="B413" s="5">
        <v>1</v>
      </c>
      <c r="F413">
        <v>1</v>
      </c>
    </row>
    <row r="414" spans="1:6" x14ac:dyDescent="0.35">
      <c r="A414" t="s">
        <v>149</v>
      </c>
      <c r="B414" s="5">
        <v>1</v>
      </c>
      <c r="F414">
        <v>1</v>
      </c>
    </row>
    <row r="415" spans="1:6" x14ac:dyDescent="0.35">
      <c r="A415" t="s">
        <v>156</v>
      </c>
      <c r="B415" s="5">
        <v>2</v>
      </c>
      <c r="F415">
        <v>1</v>
      </c>
    </row>
    <row r="416" spans="1:6" x14ac:dyDescent="0.35">
      <c r="A416" t="s">
        <v>151</v>
      </c>
      <c r="B416" s="5">
        <v>2</v>
      </c>
      <c r="F416">
        <v>1</v>
      </c>
    </row>
    <row r="417" spans="1:6" x14ac:dyDescent="0.35">
      <c r="A417" t="s">
        <v>150</v>
      </c>
      <c r="B417" s="5">
        <v>1</v>
      </c>
      <c r="F417">
        <v>1</v>
      </c>
    </row>
    <row r="418" spans="1:6" x14ac:dyDescent="0.35">
      <c r="A418" t="s">
        <v>161</v>
      </c>
      <c r="B418" s="5">
        <v>1</v>
      </c>
      <c r="F418">
        <v>1</v>
      </c>
    </row>
    <row r="419" spans="1:6" x14ac:dyDescent="0.35">
      <c r="A419" t="s">
        <v>162</v>
      </c>
      <c r="B419" s="5">
        <v>1</v>
      </c>
      <c r="F419">
        <v>1</v>
      </c>
    </row>
    <row r="420" spans="1:6" x14ac:dyDescent="0.35">
      <c r="A420" t="s">
        <v>172</v>
      </c>
      <c r="B420" s="5">
        <v>1</v>
      </c>
      <c r="F420">
        <v>1</v>
      </c>
    </row>
    <row r="421" spans="1:6" x14ac:dyDescent="0.35">
      <c r="A421" t="s">
        <v>173</v>
      </c>
      <c r="B421" s="5">
        <v>1</v>
      </c>
      <c r="F421">
        <v>1</v>
      </c>
    </row>
    <row r="422" spans="1:6" x14ac:dyDescent="0.35">
      <c r="A422" t="s">
        <v>9</v>
      </c>
      <c r="B422" s="5">
        <v>123</v>
      </c>
      <c r="F422">
        <v>1</v>
      </c>
    </row>
    <row r="423" spans="1:6" x14ac:dyDescent="0.35">
      <c r="A423" t="s">
        <v>10</v>
      </c>
      <c r="B423" s="5">
        <v>123</v>
      </c>
      <c r="F423">
        <v>1</v>
      </c>
    </row>
    <row r="424" spans="1:6" x14ac:dyDescent="0.35">
      <c r="A424" t="s">
        <v>11</v>
      </c>
      <c r="B424" s="5">
        <v>123</v>
      </c>
      <c r="F424">
        <v>1</v>
      </c>
    </row>
    <row r="425" spans="1:6" x14ac:dyDescent="0.35">
      <c r="A425" t="s">
        <v>12</v>
      </c>
      <c r="B425" s="5">
        <v>42</v>
      </c>
      <c r="F425">
        <v>1</v>
      </c>
    </row>
    <row r="426" spans="1:6" x14ac:dyDescent="0.35">
      <c r="A426" t="s">
        <v>13</v>
      </c>
      <c r="B426" s="5">
        <v>42</v>
      </c>
      <c r="F426">
        <v>1</v>
      </c>
    </row>
    <row r="427" spans="1:6" x14ac:dyDescent="0.35">
      <c r="A427" t="s">
        <v>14</v>
      </c>
      <c r="B427" s="5">
        <v>42</v>
      </c>
      <c r="F427">
        <v>1</v>
      </c>
    </row>
    <row r="428" spans="1:6" x14ac:dyDescent="0.35">
      <c r="A428" t="s">
        <v>45</v>
      </c>
      <c r="B428" s="5">
        <v>1094</v>
      </c>
      <c r="F428">
        <v>1</v>
      </c>
    </row>
    <row r="429" spans="1:6" x14ac:dyDescent="0.35">
      <c r="A429" t="s">
        <v>222</v>
      </c>
      <c r="B429" s="5">
        <v>1385</v>
      </c>
      <c r="F429">
        <v>1</v>
      </c>
    </row>
    <row r="430" spans="1:6" ht="14.15" customHeight="1" x14ac:dyDescent="0.35">
      <c r="A430" t="s">
        <v>20</v>
      </c>
      <c r="B430" s="5">
        <v>135</v>
      </c>
      <c r="F430">
        <v>1</v>
      </c>
    </row>
    <row r="431" spans="1:6" ht="14.15" customHeight="1" x14ac:dyDescent="0.35">
      <c r="A431" t="s">
        <v>217</v>
      </c>
      <c r="B431" s="5">
        <v>1503</v>
      </c>
      <c r="F431">
        <v>1</v>
      </c>
    </row>
    <row r="432" spans="1:6" ht="14.15" customHeight="1" x14ac:dyDescent="0.35">
      <c r="A432" t="s">
        <v>218</v>
      </c>
      <c r="B432" s="5">
        <v>4500</v>
      </c>
      <c r="F432">
        <v>1</v>
      </c>
    </row>
    <row r="433" spans="1:6" ht="14.15" customHeight="1" x14ac:dyDescent="0.35">
      <c r="A433" t="s">
        <v>219</v>
      </c>
      <c r="B433" s="5">
        <f>4500*5</f>
        <v>22500</v>
      </c>
      <c r="F433">
        <v>1</v>
      </c>
    </row>
    <row r="434" spans="1:6" ht="14.15" customHeight="1" x14ac:dyDescent="0.35">
      <c r="A434" t="s">
        <v>220</v>
      </c>
      <c r="B434" s="5">
        <v>752</v>
      </c>
      <c r="F434">
        <v>1</v>
      </c>
    </row>
    <row r="435" spans="1:6" ht="14.15" customHeight="1" x14ac:dyDescent="0.35">
      <c r="A435" t="s">
        <v>221</v>
      </c>
      <c r="B435" s="5">
        <v>429</v>
      </c>
      <c r="F435">
        <v>1</v>
      </c>
    </row>
    <row r="436" spans="1:6" x14ac:dyDescent="0.35">
      <c r="A436" t="s">
        <v>2</v>
      </c>
      <c r="B436" s="5">
        <v>40</v>
      </c>
      <c r="F436">
        <v>1</v>
      </c>
    </row>
    <row r="437" spans="1:6" x14ac:dyDescent="0.35">
      <c r="A437" t="s">
        <v>216</v>
      </c>
      <c r="B437" s="5"/>
      <c r="F437">
        <v>1</v>
      </c>
    </row>
    <row r="438" spans="1:6" x14ac:dyDescent="0.35">
      <c r="A438" t="s">
        <v>278</v>
      </c>
      <c r="B438" s="5">
        <v>50</v>
      </c>
      <c r="F438">
        <v>1</v>
      </c>
    </row>
    <row r="439" spans="1:6" x14ac:dyDescent="0.35">
      <c r="A439" t="s">
        <v>279</v>
      </c>
      <c r="B439" s="5">
        <v>30</v>
      </c>
      <c r="F439">
        <v>1</v>
      </c>
    </row>
    <row r="440" spans="1:6" x14ac:dyDescent="0.35">
      <c r="A440" t="s">
        <v>85</v>
      </c>
      <c r="B440" s="5"/>
      <c r="F440">
        <v>1</v>
      </c>
    </row>
    <row r="441" spans="1:6" x14ac:dyDescent="0.35">
      <c r="A441" t="s">
        <v>86</v>
      </c>
      <c r="B441" s="5">
        <v>1</v>
      </c>
      <c r="F441">
        <v>1</v>
      </c>
    </row>
    <row r="442" spans="1:6" x14ac:dyDescent="0.35">
      <c r="A442" t="s">
        <v>87</v>
      </c>
      <c r="B442" s="5">
        <v>1</v>
      </c>
      <c r="F442">
        <v>1</v>
      </c>
    </row>
    <row r="443" spans="1:6" x14ac:dyDescent="0.35">
      <c r="A443" t="s">
        <v>88</v>
      </c>
      <c r="B443" s="5">
        <v>15</v>
      </c>
      <c r="F443">
        <v>1</v>
      </c>
    </row>
    <row r="444" spans="1:6" x14ac:dyDescent="0.35">
      <c r="A444" t="s">
        <v>89</v>
      </c>
      <c r="B444" s="5"/>
      <c r="F444">
        <v>1</v>
      </c>
    </row>
    <row r="445" spans="1:6" x14ac:dyDescent="0.35">
      <c r="A445" t="s">
        <v>277</v>
      </c>
      <c r="B445" s="5">
        <v>110</v>
      </c>
      <c r="F445">
        <v>1</v>
      </c>
    </row>
    <row r="446" spans="1:6" x14ac:dyDescent="0.35">
      <c r="A446" t="s">
        <v>275</v>
      </c>
      <c r="B446" s="5">
        <v>2550</v>
      </c>
      <c r="F446">
        <v>1</v>
      </c>
    </row>
    <row r="447" spans="1:6" x14ac:dyDescent="0.35">
      <c r="A447" t="s">
        <v>276</v>
      </c>
      <c r="B447" s="5">
        <v>2550</v>
      </c>
      <c r="F447">
        <v>1</v>
      </c>
    </row>
    <row r="448" spans="1:6" x14ac:dyDescent="0.35">
      <c r="A448" t="s">
        <v>237</v>
      </c>
      <c r="B448" s="5">
        <v>152</v>
      </c>
      <c r="F448">
        <v>1</v>
      </c>
    </row>
    <row r="449" spans="1:6" x14ac:dyDescent="0.35">
      <c r="B449" s="5"/>
      <c r="F449">
        <v>1</v>
      </c>
    </row>
    <row r="450" spans="1:6" x14ac:dyDescent="0.35">
      <c r="A450" s="4" t="s">
        <v>57</v>
      </c>
      <c r="F450">
        <v>1</v>
      </c>
    </row>
    <row r="451" spans="1:6" x14ac:dyDescent="0.35">
      <c r="A451" s="1" t="s">
        <v>3</v>
      </c>
      <c r="B451" s="3" t="s">
        <v>1</v>
      </c>
      <c r="C451" s="1"/>
      <c r="D451" s="2" t="s">
        <v>0</v>
      </c>
      <c r="F451">
        <v>1</v>
      </c>
    </row>
    <row r="452" spans="1:6" x14ac:dyDescent="0.35">
      <c r="A452" t="s">
        <v>21</v>
      </c>
      <c r="B452">
        <v>293</v>
      </c>
      <c r="F452">
        <v>1</v>
      </c>
    </row>
    <row r="453" spans="1:6" x14ac:dyDescent="0.35">
      <c r="A453" t="s">
        <v>22</v>
      </c>
      <c r="B453">
        <v>305</v>
      </c>
      <c r="F453">
        <v>1</v>
      </c>
    </row>
    <row r="454" spans="1:6" x14ac:dyDescent="0.35">
      <c r="A454" t="s">
        <v>23</v>
      </c>
      <c r="B454">
        <v>272</v>
      </c>
      <c r="F454">
        <v>1</v>
      </c>
    </row>
    <row r="455" spans="1:6" x14ac:dyDescent="0.35">
      <c r="A455" t="s">
        <v>24</v>
      </c>
      <c r="B455">
        <v>147</v>
      </c>
      <c r="F455">
        <v>1</v>
      </c>
    </row>
    <row r="456" spans="1:6" x14ac:dyDescent="0.35">
      <c r="A456" t="s">
        <v>25</v>
      </c>
      <c r="B456">
        <v>158</v>
      </c>
      <c r="F456">
        <v>1</v>
      </c>
    </row>
    <row r="457" spans="1:6" x14ac:dyDescent="0.35">
      <c r="A457" t="s">
        <v>26</v>
      </c>
      <c r="B457">
        <v>138</v>
      </c>
      <c r="F457">
        <v>1</v>
      </c>
    </row>
    <row r="458" spans="1:6" x14ac:dyDescent="0.35">
      <c r="A458" t="s">
        <v>27</v>
      </c>
      <c r="F458">
        <v>1</v>
      </c>
    </row>
    <row r="459" spans="1:6" x14ac:dyDescent="0.35">
      <c r="A459" t="s">
        <v>28</v>
      </c>
      <c r="B459">
        <v>29</v>
      </c>
      <c r="F459">
        <v>1</v>
      </c>
    </row>
    <row r="460" spans="1:6" x14ac:dyDescent="0.35">
      <c r="A460" t="s">
        <v>29</v>
      </c>
      <c r="B460">
        <v>7</v>
      </c>
      <c r="F460">
        <v>1</v>
      </c>
    </row>
    <row r="461" spans="1:6" x14ac:dyDescent="0.35">
      <c r="A461" t="s">
        <v>30</v>
      </c>
      <c r="B461">
        <v>40</v>
      </c>
      <c r="F461">
        <v>1</v>
      </c>
    </row>
    <row r="462" spans="1:6" x14ac:dyDescent="0.35">
      <c r="A462" t="s">
        <v>31</v>
      </c>
      <c r="B462">
        <v>4</v>
      </c>
      <c r="F462">
        <v>1</v>
      </c>
    </row>
    <row r="463" spans="1:6" x14ac:dyDescent="0.35">
      <c r="A463" t="s">
        <v>32</v>
      </c>
      <c r="B463">
        <v>97</v>
      </c>
      <c r="F463">
        <v>1</v>
      </c>
    </row>
    <row r="464" spans="1:6" x14ac:dyDescent="0.35">
      <c r="A464" t="s">
        <v>33</v>
      </c>
      <c r="B464">
        <v>6</v>
      </c>
      <c r="F464">
        <v>1</v>
      </c>
    </row>
    <row r="465" spans="1:6" x14ac:dyDescent="0.35">
      <c r="A465" t="s">
        <v>34</v>
      </c>
      <c r="B465">
        <v>3</v>
      </c>
      <c r="F465">
        <v>1</v>
      </c>
    </row>
    <row r="466" spans="1:6" x14ac:dyDescent="0.35">
      <c r="A466" t="s">
        <v>35</v>
      </c>
      <c r="B466">
        <v>7</v>
      </c>
      <c r="F466">
        <v>1</v>
      </c>
    </row>
    <row r="467" spans="1:6" x14ac:dyDescent="0.35">
      <c r="A467" t="s">
        <v>36</v>
      </c>
      <c r="B467">
        <v>60</v>
      </c>
      <c r="F467">
        <v>1</v>
      </c>
    </row>
    <row r="468" spans="1:6" x14ac:dyDescent="0.35">
      <c r="A468" t="s">
        <v>37</v>
      </c>
      <c r="B468">
        <v>19</v>
      </c>
      <c r="F468">
        <v>1</v>
      </c>
    </row>
    <row r="469" spans="1:6" x14ac:dyDescent="0.35">
      <c r="A469" t="s">
        <v>38</v>
      </c>
      <c r="B469" s="5">
        <v>21</v>
      </c>
      <c r="F469">
        <v>1</v>
      </c>
    </row>
    <row r="470" spans="1:6" x14ac:dyDescent="0.35">
      <c r="A470" t="s">
        <v>65</v>
      </c>
      <c r="B470" s="5"/>
      <c r="F470">
        <v>1</v>
      </c>
    </row>
    <row r="471" spans="1:6" x14ac:dyDescent="0.35">
      <c r="A471" t="s">
        <v>66</v>
      </c>
      <c r="B471" s="5">
        <v>77</v>
      </c>
      <c r="F471">
        <v>1</v>
      </c>
    </row>
    <row r="472" spans="1:6" x14ac:dyDescent="0.35">
      <c r="A472" t="s">
        <v>67</v>
      </c>
      <c r="B472" s="5">
        <v>77</v>
      </c>
      <c r="F472">
        <v>1</v>
      </c>
    </row>
    <row r="473" spans="1:6" x14ac:dyDescent="0.35">
      <c r="A473" t="s">
        <v>68</v>
      </c>
      <c r="B473" s="5">
        <v>78</v>
      </c>
      <c r="F473">
        <v>1</v>
      </c>
    </row>
    <row r="474" spans="1:6" x14ac:dyDescent="0.35">
      <c r="A474" t="s">
        <v>69</v>
      </c>
      <c r="B474" s="5"/>
      <c r="F474">
        <v>1</v>
      </c>
    </row>
    <row r="475" spans="1:6" x14ac:dyDescent="0.35">
      <c r="A475" t="s">
        <v>70</v>
      </c>
      <c r="B475" s="5">
        <v>164</v>
      </c>
      <c r="F475">
        <v>1</v>
      </c>
    </row>
    <row r="476" spans="1:6" x14ac:dyDescent="0.35">
      <c r="A476" t="s">
        <v>71</v>
      </c>
      <c r="B476" s="5">
        <v>156</v>
      </c>
      <c r="F476">
        <v>1</v>
      </c>
    </row>
    <row r="477" spans="1:6" x14ac:dyDescent="0.35">
      <c r="A477" t="s">
        <v>72</v>
      </c>
      <c r="B477" s="5">
        <v>163</v>
      </c>
      <c r="F477">
        <v>1</v>
      </c>
    </row>
    <row r="478" spans="1:6" x14ac:dyDescent="0.35">
      <c r="A478" t="s">
        <v>73</v>
      </c>
      <c r="B478" s="5"/>
      <c r="F478">
        <v>1</v>
      </c>
    </row>
    <row r="479" spans="1:6" x14ac:dyDescent="0.35">
      <c r="A479" t="s">
        <v>74</v>
      </c>
      <c r="B479" s="5">
        <v>4</v>
      </c>
      <c r="F479">
        <v>1</v>
      </c>
    </row>
    <row r="480" spans="1:6" x14ac:dyDescent="0.35">
      <c r="A480" t="s">
        <v>75</v>
      </c>
      <c r="B480" s="5"/>
      <c r="F480">
        <v>1</v>
      </c>
    </row>
    <row r="481" spans="1:6" x14ac:dyDescent="0.35">
      <c r="A481" t="s">
        <v>76</v>
      </c>
      <c r="B481" s="5">
        <v>1</v>
      </c>
      <c r="F481">
        <v>1</v>
      </c>
    </row>
    <row r="482" spans="1:6" x14ac:dyDescent="0.35">
      <c r="A482" t="s">
        <v>77</v>
      </c>
      <c r="B482" s="5"/>
      <c r="F482">
        <v>1</v>
      </c>
    </row>
    <row r="483" spans="1:6" x14ac:dyDescent="0.35">
      <c r="A483" t="s">
        <v>78</v>
      </c>
      <c r="B483" s="5"/>
      <c r="F483">
        <v>1</v>
      </c>
    </row>
    <row r="484" spans="1:6" x14ac:dyDescent="0.35">
      <c r="A484" t="s">
        <v>79</v>
      </c>
      <c r="B484" s="5"/>
      <c r="F484">
        <v>1</v>
      </c>
    </row>
    <row r="485" spans="1:6" x14ac:dyDescent="0.35">
      <c r="A485" t="s">
        <v>80</v>
      </c>
      <c r="B485" s="5"/>
      <c r="F485">
        <v>1</v>
      </c>
    </row>
    <row r="486" spans="1:6" x14ac:dyDescent="0.35">
      <c r="A486" t="s">
        <v>81</v>
      </c>
      <c r="B486" s="5"/>
      <c r="F486">
        <v>1</v>
      </c>
    </row>
    <row r="487" spans="1:6" x14ac:dyDescent="0.35">
      <c r="A487" t="s">
        <v>82</v>
      </c>
      <c r="B487" s="5">
        <v>4</v>
      </c>
      <c r="F487">
        <v>1</v>
      </c>
    </row>
    <row r="488" spans="1:6" x14ac:dyDescent="0.35">
      <c r="A488" t="s">
        <v>83</v>
      </c>
      <c r="B488" s="5">
        <v>2</v>
      </c>
      <c r="F488">
        <v>1</v>
      </c>
    </row>
    <row r="489" spans="1:6" x14ac:dyDescent="0.35">
      <c r="A489" t="s">
        <v>84</v>
      </c>
      <c r="B489" s="5"/>
      <c r="F489">
        <v>1</v>
      </c>
    </row>
    <row r="490" spans="1:6" x14ac:dyDescent="0.35">
      <c r="A490" t="s">
        <v>146</v>
      </c>
      <c r="B490" s="5">
        <v>3</v>
      </c>
      <c r="F490">
        <v>1</v>
      </c>
    </row>
    <row r="491" spans="1:6" x14ac:dyDescent="0.35">
      <c r="A491" t="s">
        <v>171</v>
      </c>
      <c r="B491" s="5">
        <v>12</v>
      </c>
      <c r="F491">
        <v>1</v>
      </c>
    </row>
    <row r="492" spans="1:6" x14ac:dyDescent="0.35">
      <c r="A492" t="s">
        <v>145</v>
      </c>
      <c r="B492" s="5">
        <v>9</v>
      </c>
      <c r="F492">
        <v>1</v>
      </c>
    </row>
    <row r="493" spans="1:6" x14ac:dyDescent="0.35">
      <c r="A493" t="s">
        <v>137</v>
      </c>
      <c r="B493" s="5">
        <v>1</v>
      </c>
      <c r="F493">
        <v>1</v>
      </c>
    </row>
    <row r="494" spans="1:6" x14ac:dyDescent="0.35">
      <c r="A494" t="s">
        <v>136</v>
      </c>
      <c r="B494" s="5">
        <v>1</v>
      </c>
      <c r="F494">
        <v>1</v>
      </c>
    </row>
    <row r="495" spans="1:6" x14ac:dyDescent="0.35">
      <c r="A495" t="s">
        <v>112</v>
      </c>
      <c r="B495" s="5">
        <v>1</v>
      </c>
      <c r="F495">
        <v>1</v>
      </c>
    </row>
    <row r="496" spans="1:6" x14ac:dyDescent="0.35">
      <c r="A496" t="s">
        <v>113</v>
      </c>
      <c r="B496" s="5">
        <v>9</v>
      </c>
      <c r="F496">
        <v>1</v>
      </c>
    </row>
    <row r="497" spans="1:6" x14ac:dyDescent="0.35">
      <c r="A497" t="s">
        <v>138</v>
      </c>
      <c r="B497" s="5">
        <v>2</v>
      </c>
      <c r="F497">
        <v>1</v>
      </c>
    </row>
    <row r="498" spans="1:6" x14ac:dyDescent="0.35">
      <c r="A498" t="s">
        <v>139</v>
      </c>
      <c r="B498" s="5">
        <v>7</v>
      </c>
      <c r="F498">
        <v>1</v>
      </c>
    </row>
    <row r="499" spans="1:6" x14ac:dyDescent="0.35">
      <c r="A499" t="s">
        <v>166</v>
      </c>
      <c r="B499" s="5">
        <v>1</v>
      </c>
      <c r="F499">
        <v>1</v>
      </c>
    </row>
    <row r="500" spans="1:6" x14ac:dyDescent="0.35">
      <c r="A500" t="s">
        <v>114</v>
      </c>
      <c r="B500" s="5">
        <v>2</v>
      </c>
      <c r="F500">
        <v>1</v>
      </c>
    </row>
    <row r="501" spans="1:6" x14ac:dyDescent="0.35">
      <c r="A501" t="s">
        <v>115</v>
      </c>
      <c r="B501" s="5">
        <v>2</v>
      </c>
      <c r="F501">
        <v>1</v>
      </c>
    </row>
    <row r="502" spans="1:6" x14ac:dyDescent="0.35">
      <c r="A502" t="s">
        <v>167</v>
      </c>
      <c r="B502" s="5">
        <v>1</v>
      </c>
      <c r="F502">
        <v>1</v>
      </c>
    </row>
    <row r="503" spans="1:6" x14ac:dyDescent="0.35">
      <c r="A503" t="s">
        <v>118</v>
      </c>
      <c r="B503" s="5">
        <v>2</v>
      </c>
      <c r="F503">
        <v>1</v>
      </c>
    </row>
    <row r="504" spans="1:6" x14ac:dyDescent="0.35">
      <c r="A504" t="s">
        <v>168</v>
      </c>
      <c r="B504" s="5">
        <v>1</v>
      </c>
      <c r="F504">
        <v>1</v>
      </c>
    </row>
    <row r="505" spans="1:6" x14ac:dyDescent="0.35">
      <c r="A505" t="s">
        <v>169</v>
      </c>
      <c r="B505" s="5">
        <v>1</v>
      </c>
      <c r="F505">
        <v>1</v>
      </c>
    </row>
    <row r="506" spans="1:6" x14ac:dyDescent="0.35">
      <c r="A506" t="s">
        <v>170</v>
      </c>
      <c r="B506" s="5">
        <v>1</v>
      </c>
      <c r="F506">
        <v>1</v>
      </c>
    </row>
    <row r="507" spans="1:6" x14ac:dyDescent="0.35">
      <c r="A507" t="s">
        <v>158</v>
      </c>
      <c r="B507" s="5">
        <v>2</v>
      </c>
      <c r="F507">
        <v>1</v>
      </c>
    </row>
    <row r="508" spans="1:6" x14ac:dyDescent="0.35">
      <c r="A508" t="s">
        <v>129</v>
      </c>
      <c r="B508" s="5">
        <v>2</v>
      </c>
      <c r="F508">
        <v>1</v>
      </c>
    </row>
    <row r="509" spans="1:6" x14ac:dyDescent="0.35">
      <c r="A509" t="s">
        <v>159</v>
      </c>
      <c r="B509" s="5">
        <v>1</v>
      </c>
      <c r="F509">
        <v>1</v>
      </c>
    </row>
    <row r="510" spans="1:6" x14ac:dyDescent="0.35">
      <c r="A510" t="s">
        <v>100</v>
      </c>
      <c r="B510" s="5">
        <v>1</v>
      </c>
      <c r="F510">
        <v>1</v>
      </c>
    </row>
    <row r="511" spans="1:6" x14ac:dyDescent="0.35">
      <c r="A511" t="s">
        <v>152</v>
      </c>
      <c r="B511" s="5">
        <v>1</v>
      </c>
      <c r="F511">
        <v>1</v>
      </c>
    </row>
    <row r="512" spans="1:6" x14ac:dyDescent="0.35">
      <c r="A512" t="s">
        <v>177</v>
      </c>
      <c r="B512" s="5">
        <v>1</v>
      </c>
      <c r="F512">
        <v>1</v>
      </c>
    </row>
    <row r="513" spans="1:6" x14ac:dyDescent="0.35">
      <c r="A513" t="s">
        <v>178</v>
      </c>
      <c r="B513" s="5">
        <v>1</v>
      </c>
      <c r="F513">
        <v>1</v>
      </c>
    </row>
    <row r="514" spans="1:6" x14ac:dyDescent="0.35">
      <c r="A514" t="s">
        <v>104</v>
      </c>
      <c r="B514" s="5">
        <v>14</v>
      </c>
      <c r="F514">
        <v>1</v>
      </c>
    </row>
    <row r="515" spans="1:6" x14ac:dyDescent="0.35">
      <c r="A515" t="s">
        <v>105</v>
      </c>
      <c r="B515" s="5">
        <v>12</v>
      </c>
      <c r="F515">
        <v>1</v>
      </c>
    </row>
    <row r="516" spans="1:6" x14ac:dyDescent="0.35">
      <c r="A516" t="s">
        <v>134</v>
      </c>
      <c r="B516" s="5">
        <v>2</v>
      </c>
      <c r="F516">
        <v>1</v>
      </c>
    </row>
    <row r="517" spans="1:6" x14ac:dyDescent="0.35">
      <c r="A517" t="s">
        <v>160</v>
      </c>
      <c r="B517" s="5">
        <v>1</v>
      </c>
      <c r="F517">
        <v>1</v>
      </c>
    </row>
    <row r="518" spans="1:6" x14ac:dyDescent="0.35">
      <c r="A518" t="s">
        <v>124</v>
      </c>
      <c r="B518" s="5">
        <v>4</v>
      </c>
      <c r="F518">
        <v>1</v>
      </c>
    </row>
    <row r="519" spans="1:6" x14ac:dyDescent="0.35">
      <c r="A519" t="s">
        <v>165</v>
      </c>
      <c r="B519" s="5">
        <v>1</v>
      </c>
      <c r="F519">
        <v>1</v>
      </c>
    </row>
    <row r="520" spans="1:6" x14ac:dyDescent="0.35">
      <c r="A520" t="s">
        <v>164</v>
      </c>
      <c r="B520" s="5">
        <v>1</v>
      </c>
      <c r="F520">
        <v>1</v>
      </c>
    </row>
    <row r="521" spans="1:6" ht="14.15" customHeight="1" x14ac:dyDescent="0.35">
      <c r="A521" t="s">
        <v>163</v>
      </c>
      <c r="B521" s="5">
        <v>1</v>
      </c>
      <c r="F521">
        <v>1</v>
      </c>
    </row>
    <row r="522" spans="1:6" x14ac:dyDescent="0.35">
      <c r="A522" t="s">
        <v>45</v>
      </c>
      <c r="B522" s="5">
        <v>155</v>
      </c>
      <c r="F522">
        <v>1</v>
      </c>
    </row>
    <row r="523" spans="1:6" x14ac:dyDescent="0.35">
      <c r="A523" t="s">
        <v>222</v>
      </c>
      <c r="B523" s="5">
        <v>201</v>
      </c>
      <c r="F523">
        <v>1</v>
      </c>
    </row>
    <row r="524" spans="1:6" ht="14.15" customHeight="1" x14ac:dyDescent="0.35">
      <c r="A524" t="s">
        <v>20</v>
      </c>
      <c r="B524" s="5">
        <v>316</v>
      </c>
      <c r="F524">
        <v>1</v>
      </c>
    </row>
    <row r="525" spans="1:6" ht="15.65" customHeight="1" x14ac:dyDescent="0.35">
      <c r="A525" t="s">
        <v>46</v>
      </c>
      <c r="B525" s="5">
        <v>2923</v>
      </c>
      <c r="F525">
        <v>1</v>
      </c>
    </row>
    <row r="526" spans="1:6" x14ac:dyDescent="0.35">
      <c r="A526" t="s">
        <v>174</v>
      </c>
      <c r="B526" s="5">
        <v>152</v>
      </c>
      <c r="D526" t="s">
        <v>175</v>
      </c>
      <c r="F526">
        <v>1</v>
      </c>
    </row>
    <row r="527" spans="1:6" x14ac:dyDescent="0.35">
      <c r="A527" t="s">
        <v>176</v>
      </c>
      <c r="B527" s="5">
        <v>279</v>
      </c>
      <c r="F527">
        <v>1</v>
      </c>
    </row>
    <row r="528" spans="1:6" x14ac:dyDescent="0.35">
      <c r="A528" t="s">
        <v>7</v>
      </c>
      <c r="B528" s="5">
        <v>1116</v>
      </c>
      <c r="F528">
        <v>1</v>
      </c>
    </row>
    <row r="529" spans="1:6" x14ac:dyDescent="0.35">
      <c r="A529" t="s">
        <v>85</v>
      </c>
      <c r="B529" s="5"/>
      <c r="F529">
        <v>1</v>
      </c>
    </row>
    <row r="530" spans="1:6" x14ac:dyDescent="0.35">
      <c r="A530" t="s">
        <v>86</v>
      </c>
      <c r="B530" s="5">
        <v>1</v>
      </c>
      <c r="F530">
        <v>1</v>
      </c>
    </row>
    <row r="531" spans="1:6" x14ac:dyDescent="0.35">
      <c r="A531" t="s">
        <v>87</v>
      </c>
      <c r="B531" s="5"/>
      <c r="F531">
        <v>1</v>
      </c>
    </row>
    <row r="532" spans="1:6" x14ac:dyDescent="0.35">
      <c r="A532" t="s">
        <v>88</v>
      </c>
      <c r="B532" s="5">
        <v>1</v>
      </c>
      <c r="F532">
        <v>1</v>
      </c>
    </row>
    <row r="533" spans="1:6" x14ac:dyDescent="0.35">
      <c r="A533" t="s">
        <v>89</v>
      </c>
      <c r="B533" s="5"/>
      <c r="F533">
        <v>1</v>
      </c>
    </row>
    <row r="534" spans="1:6" x14ac:dyDescent="0.35">
      <c r="A534" t="s">
        <v>319</v>
      </c>
      <c r="B534" s="5"/>
      <c r="F534">
        <v>1</v>
      </c>
    </row>
    <row r="535" spans="1:6" x14ac:dyDescent="0.35">
      <c r="A535" t="s">
        <v>325</v>
      </c>
      <c r="B535" s="5"/>
      <c r="F535">
        <v>1</v>
      </c>
    </row>
    <row r="536" spans="1:6" x14ac:dyDescent="0.35">
      <c r="A536" t="s">
        <v>318</v>
      </c>
      <c r="B536" s="5"/>
      <c r="F536">
        <v>1</v>
      </c>
    </row>
    <row r="537" spans="1:6" x14ac:dyDescent="0.35">
      <c r="A537" t="s">
        <v>324</v>
      </c>
      <c r="B537" s="5"/>
      <c r="F537">
        <v>1</v>
      </c>
    </row>
    <row r="538" spans="1:6" x14ac:dyDescent="0.35">
      <c r="A538" t="s">
        <v>320</v>
      </c>
      <c r="B538" s="5"/>
      <c r="F538">
        <v>1</v>
      </c>
    </row>
    <row r="539" spans="1:6" x14ac:dyDescent="0.35">
      <c r="A539" t="s">
        <v>321</v>
      </c>
      <c r="B539" s="5"/>
      <c r="F539">
        <v>1</v>
      </c>
    </row>
    <row r="540" spans="1:6" x14ac:dyDescent="0.35">
      <c r="A540" t="s">
        <v>327</v>
      </c>
      <c r="B540" s="5">
        <v>2</v>
      </c>
      <c r="F540">
        <v>1</v>
      </c>
    </row>
    <row r="541" spans="1:6" x14ac:dyDescent="0.35">
      <c r="A541" t="s">
        <v>322</v>
      </c>
      <c r="B541" s="5">
        <v>3</v>
      </c>
      <c r="F541">
        <v>1</v>
      </c>
    </row>
    <row r="542" spans="1:6" x14ac:dyDescent="0.35">
      <c r="A542" t="s">
        <v>323</v>
      </c>
      <c r="B542" s="5">
        <v>2</v>
      </c>
      <c r="F542">
        <v>1</v>
      </c>
    </row>
    <row r="543" spans="1:6" x14ac:dyDescent="0.35">
      <c r="A543" t="s">
        <v>326</v>
      </c>
      <c r="B543" s="5">
        <v>5</v>
      </c>
      <c r="F543">
        <v>1</v>
      </c>
    </row>
    <row r="544" spans="1:6" x14ac:dyDescent="0.35">
      <c r="A544" t="s">
        <v>93</v>
      </c>
      <c r="B544">
        <v>40</v>
      </c>
      <c r="F544">
        <v>1</v>
      </c>
    </row>
    <row r="545" spans="1:6" x14ac:dyDescent="0.35">
      <c r="A545" t="s">
        <v>126</v>
      </c>
      <c r="B545">
        <f>28*2+26*2+26*2+26*2+26*2+22*2+12*2+56+56+14</f>
        <v>458</v>
      </c>
      <c r="F545">
        <v>1</v>
      </c>
    </row>
    <row r="546" spans="1:6" x14ac:dyDescent="0.35">
      <c r="B546" s="5"/>
      <c r="F546">
        <v>1</v>
      </c>
    </row>
    <row r="547" spans="1:6" x14ac:dyDescent="0.35">
      <c r="A547" s="4" t="s">
        <v>58</v>
      </c>
      <c r="F547">
        <v>1</v>
      </c>
    </row>
    <row r="548" spans="1:6" x14ac:dyDescent="0.35">
      <c r="A548" s="1" t="s">
        <v>3</v>
      </c>
      <c r="B548" s="3" t="s">
        <v>1</v>
      </c>
      <c r="C548" s="1"/>
      <c r="D548" s="2" t="s">
        <v>0</v>
      </c>
      <c r="F548">
        <v>1</v>
      </c>
    </row>
    <row r="549" spans="1:6" x14ac:dyDescent="0.35">
      <c r="A549" t="s">
        <v>48</v>
      </c>
      <c r="B549" s="5">
        <v>14441</v>
      </c>
      <c r="C549" s="4"/>
      <c r="F549">
        <v>1</v>
      </c>
    </row>
    <row r="550" spans="1:6" x14ac:dyDescent="0.35">
      <c r="A550" t="s">
        <v>49</v>
      </c>
      <c r="B550" s="5">
        <v>8682</v>
      </c>
      <c r="C550" s="4"/>
      <c r="D550" s="4"/>
      <c r="F550">
        <v>1</v>
      </c>
    </row>
    <row r="551" spans="1:6" x14ac:dyDescent="0.35">
      <c r="A551" t="s">
        <v>282</v>
      </c>
      <c r="B551" s="5">
        <v>1034</v>
      </c>
      <c r="C551" s="4"/>
      <c r="D551" s="4"/>
      <c r="F551">
        <v>1</v>
      </c>
    </row>
    <row r="552" spans="1:6" x14ac:dyDescent="0.35">
      <c r="A552" t="s">
        <v>21</v>
      </c>
      <c r="B552" s="5">
        <v>1706</v>
      </c>
      <c r="F552">
        <v>1</v>
      </c>
    </row>
    <row r="553" spans="1:6" x14ac:dyDescent="0.35">
      <c r="A553" t="s">
        <v>22</v>
      </c>
      <c r="B553" s="5">
        <v>2046</v>
      </c>
      <c r="F553">
        <v>1</v>
      </c>
    </row>
    <row r="554" spans="1:6" x14ac:dyDescent="0.35">
      <c r="A554" t="s">
        <v>23</v>
      </c>
      <c r="B554" s="5">
        <v>1767</v>
      </c>
      <c r="F554">
        <v>1</v>
      </c>
    </row>
    <row r="555" spans="1:6" x14ac:dyDescent="0.35">
      <c r="A555" t="s">
        <v>24</v>
      </c>
      <c r="B555" s="5">
        <v>1357</v>
      </c>
      <c r="F555">
        <v>1</v>
      </c>
    </row>
    <row r="556" spans="1:6" x14ac:dyDescent="0.35">
      <c r="A556" t="s">
        <v>25</v>
      </c>
      <c r="B556" s="5">
        <v>1352</v>
      </c>
      <c r="F556">
        <v>1</v>
      </c>
    </row>
    <row r="557" spans="1:6" x14ac:dyDescent="0.35">
      <c r="A557" t="s">
        <v>26</v>
      </c>
      <c r="B557" s="5">
        <v>1298</v>
      </c>
      <c r="F557">
        <v>1</v>
      </c>
    </row>
    <row r="558" spans="1:6" x14ac:dyDescent="0.35">
      <c r="A558" t="s">
        <v>27</v>
      </c>
      <c r="B558" s="5">
        <v>106</v>
      </c>
      <c r="F558">
        <v>1</v>
      </c>
    </row>
    <row r="559" spans="1:6" x14ac:dyDescent="0.35">
      <c r="A559" t="s">
        <v>28</v>
      </c>
      <c r="B559" s="5">
        <v>38</v>
      </c>
      <c r="F559">
        <v>1</v>
      </c>
    </row>
    <row r="560" spans="1:6" x14ac:dyDescent="0.35">
      <c r="A560" t="s">
        <v>29</v>
      </c>
      <c r="B560" s="5">
        <v>26</v>
      </c>
      <c r="F560">
        <v>1</v>
      </c>
    </row>
    <row r="561" spans="1:6" x14ac:dyDescent="0.35">
      <c r="A561" t="s">
        <v>30</v>
      </c>
      <c r="B561" s="5">
        <v>102</v>
      </c>
      <c r="F561">
        <v>1</v>
      </c>
    </row>
    <row r="562" spans="1:6" x14ac:dyDescent="0.35">
      <c r="A562" t="s">
        <v>31</v>
      </c>
      <c r="B562" s="5"/>
      <c r="F562">
        <v>1</v>
      </c>
    </row>
    <row r="563" spans="1:6" x14ac:dyDescent="0.35">
      <c r="A563" t="s">
        <v>32</v>
      </c>
      <c r="B563" s="5">
        <v>66</v>
      </c>
      <c r="F563">
        <v>1</v>
      </c>
    </row>
    <row r="564" spans="1:6" x14ac:dyDescent="0.35">
      <c r="A564" t="s">
        <v>33</v>
      </c>
      <c r="B564" s="5">
        <v>63</v>
      </c>
      <c r="F564">
        <v>1</v>
      </c>
    </row>
    <row r="565" spans="1:6" x14ac:dyDescent="0.35">
      <c r="A565" t="s">
        <v>34</v>
      </c>
      <c r="B565" s="5">
        <v>64</v>
      </c>
      <c r="F565">
        <v>1</v>
      </c>
    </row>
    <row r="566" spans="1:6" x14ac:dyDescent="0.35">
      <c r="A566" t="s">
        <v>35</v>
      </c>
      <c r="B566" s="5"/>
      <c r="F566">
        <v>1</v>
      </c>
    </row>
    <row r="567" spans="1:6" x14ac:dyDescent="0.35">
      <c r="A567" t="s">
        <v>36</v>
      </c>
      <c r="B567" s="5">
        <v>47</v>
      </c>
      <c r="F567">
        <v>1</v>
      </c>
    </row>
    <row r="568" spans="1:6" x14ac:dyDescent="0.35">
      <c r="A568" t="s">
        <v>37</v>
      </c>
      <c r="B568" s="5">
        <v>41</v>
      </c>
      <c r="F568">
        <v>1</v>
      </c>
    </row>
    <row r="569" spans="1:6" x14ac:dyDescent="0.35">
      <c r="A569" t="s">
        <v>38</v>
      </c>
      <c r="B569" s="5">
        <v>46</v>
      </c>
      <c r="F569">
        <v>1</v>
      </c>
    </row>
    <row r="570" spans="1:6" x14ac:dyDescent="0.35">
      <c r="A570" t="s">
        <v>52</v>
      </c>
      <c r="B570" s="5">
        <v>10</v>
      </c>
      <c r="F570">
        <v>1</v>
      </c>
    </row>
    <row r="571" spans="1:6" x14ac:dyDescent="0.35">
      <c r="A571" t="s">
        <v>47</v>
      </c>
      <c r="B571" s="5">
        <v>20</v>
      </c>
      <c r="F571">
        <v>1</v>
      </c>
    </row>
    <row r="572" spans="1:6" x14ac:dyDescent="0.35">
      <c r="A572" t="s">
        <v>283</v>
      </c>
      <c r="B572" s="5">
        <v>395</v>
      </c>
      <c r="F572">
        <v>1</v>
      </c>
    </row>
    <row r="573" spans="1:6" x14ac:dyDescent="0.35">
      <c r="A573" t="s">
        <v>284</v>
      </c>
      <c r="B573" s="5">
        <v>3890</v>
      </c>
      <c r="F573">
        <v>1</v>
      </c>
    </row>
    <row r="574" spans="1:6" x14ac:dyDescent="0.35">
      <c r="A574" t="s">
        <v>65</v>
      </c>
      <c r="B574" s="5"/>
      <c r="F574">
        <v>1</v>
      </c>
    </row>
    <row r="575" spans="1:6" x14ac:dyDescent="0.35">
      <c r="A575" t="s">
        <v>66</v>
      </c>
      <c r="B575" s="5">
        <v>70</v>
      </c>
      <c r="F575">
        <v>1</v>
      </c>
    </row>
    <row r="576" spans="1:6" x14ac:dyDescent="0.35">
      <c r="A576" t="s">
        <v>67</v>
      </c>
      <c r="B576" s="5">
        <v>12</v>
      </c>
      <c r="F576">
        <v>1</v>
      </c>
    </row>
    <row r="577" spans="1:6" x14ac:dyDescent="0.35">
      <c r="A577" t="s">
        <v>68</v>
      </c>
      <c r="B577" s="5">
        <v>12</v>
      </c>
      <c r="F577">
        <v>1</v>
      </c>
    </row>
    <row r="578" spans="1:6" x14ac:dyDescent="0.35">
      <c r="A578" t="s">
        <v>69</v>
      </c>
      <c r="B578" s="5"/>
      <c r="F578">
        <v>1</v>
      </c>
    </row>
    <row r="579" spans="1:6" x14ac:dyDescent="0.35">
      <c r="A579" t="s">
        <v>70</v>
      </c>
      <c r="B579" s="5">
        <v>749</v>
      </c>
      <c r="F579">
        <v>1</v>
      </c>
    </row>
    <row r="580" spans="1:6" x14ac:dyDescent="0.35">
      <c r="A580" t="s">
        <v>71</v>
      </c>
      <c r="B580" s="5">
        <v>529</v>
      </c>
      <c r="F580">
        <v>1</v>
      </c>
    </row>
    <row r="581" spans="1:6" x14ac:dyDescent="0.35">
      <c r="A581" t="s">
        <v>72</v>
      </c>
      <c r="B581" s="5">
        <v>532</v>
      </c>
      <c r="F581">
        <v>1</v>
      </c>
    </row>
    <row r="582" spans="1:6" x14ac:dyDescent="0.35">
      <c r="A582" t="s">
        <v>73</v>
      </c>
      <c r="B582" s="5">
        <v>42</v>
      </c>
      <c r="F582">
        <v>1</v>
      </c>
    </row>
    <row r="583" spans="1:6" x14ac:dyDescent="0.35">
      <c r="A583" t="s">
        <v>74</v>
      </c>
      <c r="B583" s="5">
        <v>87</v>
      </c>
      <c r="F583">
        <v>1</v>
      </c>
    </row>
    <row r="584" spans="1:6" x14ac:dyDescent="0.35">
      <c r="A584" t="s">
        <v>75</v>
      </c>
      <c r="B584" s="5">
        <v>163</v>
      </c>
      <c r="F584">
        <v>1</v>
      </c>
    </row>
    <row r="585" spans="1:6" x14ac:dyDescent="0.35">
      <c r="A585" t="s">
        <v>76</v>
      </c>
      <c r="B585" s="5">
        <v>24</v>
      </c>
      <c r="F585">
        <v>1</v>
      </c>
    </row>
    <row r="586" spans="1:6" x14ac:dyDescent="0.35">
      <c r="A586" t="s">
        <v>77</v>
      </c>
      <c r="B586" s="5">
        <v>3</v>
      </c>
      <c r="F586">
        <v>1</v>
      </c>
    </row>
    <row r="587" spans="1:6" x14ac:dyDescent="0.35">
      <c r="A587" t="s">
        <v>78</v>
      </c>
      <c r="B587" s="5"/>
      <c r="F587">
        <v>1</v>
      </c>
    </row>
    <row r="588" spans="1:6" x14ac:dyDescent="0.35">
      <c r="A588" t="s">
        <v>79</v>
      </c>
      <c r="B588" s="5">
        <v>12</v>
      </c>
      <c r="F588">
        <v>1</v>
      </c>
    </row>
    <row r="589" spans="1:6" x14ac:dyDescent="0.35">
      <c r="A589" t="s">
        <v>80</v>
      </c>
      <c r="B589" s="5"/>
      <c r="F589">
        <v>1</v>
      </c>
    </row>
    <row r="590" spans="1:6" x14ac:dyDescent="0.35">
      <c r="A590" t="s">
        <v>81</v>
      </c>
      <c r="B590" s="5">
        <v>3</v>
      </c>
      <c r="F590">
        <v>1</v>
      </c>
    </row>
    <row r="591" spans="1:6" x14ac:dyDescent="0.35">
      <c r="A591" t="s">
        <v>82</v>
      </c>
      <c r="B591" s="5">
        <v>1</v>
      </c>
      <c r="F591">
        <v>1</v>
      </c>
    </row>
    <row r="592" spans="1:6" x14ac:dyDescent="0.35">
      <c r="A592" t="s">
        <v>83</v>
      </c>
      <c r="B592" s="5">
        <v>43</v>
      </c>
      <c r="F592">
        <v>1</v>
      </c>
    </row>
    <row r="593" spans="1:6" x14ac:dyDescent="0.35">
      <c r="A593" t="s">
        <v>84</v>
      </c>
      <c r="B593" s="5">
        <v>113</v>
      </c>
      <c r="F593">
        <v>1</v>
      </c>
    </row>
    <row r="594" spans="1:6" x14ac:dyDescent="0.35">
      <c r="A594" t="s">
        <v>241</v>
      </c>
      <c r="B594" s="5">
        <v>10</v>
      </c>
      <c r="F594">
        <v>1</v>
      </c>
    </row>
    <row r="595" spans="1:6" x14ac:dyDescent="0.35">
      <c r="A595" t="s">
        <v>148</v>
      </c>
      <c r="B595" s="5">
        <v>2</v>
      </c>
      <c r="F595">
        <v>1</v>
      </c>
    </row>
    <row r="596" spans="1:6" x14ac:dyDescent="0.35">
      <c r="A596" t="s">
        <v>153</v>
      </c>
      <c r="B596" s="5">
        <v>5</v>
      </c>
      <c r="F596">
        <v>1</v>
      </c>
    </row>
    <row r="597" spans="1:6" x14ac:dyDescent="0.35">
      <c r="A597" t="s">
        <v>154</v>
      </c>
      <c r="B597" s="5">
        <v>12</v>
      </c>
      <c r="F597">
        <v>1</v>
      </c>
    </row>
    <row r="598" spans="1:6" x14ac:dyDescent="0.35">
      <c r="A598" t="s">
        <v>157</v>
      </c>
      <c r="B598" s="5">
        <v>4</v>
      </c>
      <c r="F598">
        <v>1</v>
      </c>
    </row>
    <row r="599" spans="1:6" x14ac:dyDescent="0.35">
      <c r="A599" t="s">
        <v>155</v>
      </c>
      <c r="B599" s="5">
        <v>1</v>
      </c>
      <c r="F599">
        <v>1</v>
      </c>
    </row>
    <row r="600" spans="1:6" x14ac:dyDescent="0.35">
      <c r="A600" t="s">
        <v>149</v>
      </c>
      <c r="B600" s="5">
        <v>1</v>
      </c>
      <c r="F600">
        <v>1</v>
      </c>
    </row>
    <row r="601" spans="1:6" x14ac:dyDescent="0.35">
      <c r="A601" t="s">
        <v>156</v>
      </c>
      <c r="B601" s="5">
        <v>2</v>
      </c>
      <c r="F601">
        <v>1</v>
      </c>
    </row>
    <row r="602" spans="1:6" x14ac:dyDescent="0.35">
      <c r="A602" t="s">
        <v>151</v>
      </c>
      <c r="B602" s="5"/>
      <c r="F602">
        <v>1</v>
      </c>
    </row>
    <row r="603" spans="1:6" x14ac:dyDescent="0.35">
      <c r="A603" t="s">
        <v>150</v>
      </c>
      <c r="B603" s="5">
        <v>1</v>
      </c>
      <c r="F603">
        <v>1</v>
      </c>
    </row>
    <row r="604" spans="1:6" x14ac:dyDescent="0.35">
      <c r="A604" t="s">
        <v>161</v>
      </c>
      <c r="B604" s="5">
        <v>1</v>
      </c>
      <c r="F604">
        <v>1</v>
      </c>
    </row>
    <row r="605" spans="1:6" x14ac:dyDescent="0.35">
      <c r="A605" t="s">
        <v>195</v>
      </c>
      <c r="B605" s="5">
        <v>1</v>
      </c>
      <c r="F605">
        <v>1</v>
      </c>
    </row>
    <row r="606" spans="1:6" x14ac:dyDescent="0.35">
      <c r="A606" t="s">
        <v>172</v>
      </c>
      <c r="B606" s="5">
        <v>1</v>
      </c>
      <c r="F606">
        <v>1</v>
      </c>
    </row>
    <row r="607" spans="1:6" x14ac:dyDescent="0.35">
      <c r="A607" t="s">
        <v>173</v>
      </c>
      <c r="B607" s="5">
        <v>1</v>
      </c>
      <c r="F607">
        <v>1</v>
      </c>
    </row>
    <row r="608" spans="1:6" x14ac:dyDescent="0.35">
      <c r="A608" t="s">
        <v>45</v>
      </c>
      <c r="B608" s="5">
        <v>1094</v>
      </c>
      <c r="F608">
        <v>1</v>
      </c>
    </row>
    <row r="609" spans="1:6" x14ac:dyDescent="0.35">
      <c r="A609" t="s">
        <v>222</v>
      </c>
      <c r="B609" s="5">
        <v>1321</v>
      </c>
      <c r="F609">
        <v>1</v>
      </c>
    </row>
    <row r="610" spans="1:6" ht="14.15" customHeight="1" x14ac:dyDescent="0.35">
      <c r="A610" t="s">
        <v>20</v>
      </c>
      <c r="B610" s="5">
        <v>132</v>
      </c>
      <c r="F610">
        <v>1</v>
      </c>
    </row>
    <row r="611" spans="1:6" ht="14.15" customHeight="1" x14ac:dyDescent="0.35">
      <c r="A611" t="s">
        <v>217</v>
      </c>
      <c r="B611" s="5">
        <v>1721</v>
      </c>
      <c r="F611">
        <v>1</v>
      </c>
    </row>
    <row r="612" spans="1:6" ht="14.15" customHeight="1" x14ac:dyDescent="0.35">
      <c r="A612" t="s">
        <v>218</v>
      </c>
      <c r="B612" s="5">
        <v>5162</v>
      </c>
      <c r="F612">
        <v>1</v>
      </c>
    </row>
    <row r="613" spans="1:6" ht="14.15" customHeight="1" x14ac:dyDescent="0.35">
      <c r="A613" t="s">
        <v>219</v>
      </c>
      <c r="B613" s="5">
        <f>5162*2</f>
        <v>10324</v>
      </c>
      <c r="F613">
        <v>1</v>
      </c>
    </row>
    <row r="614" spans="1:6" ht="14.15" customHeight="1" x14ac:dyDescent="0.35">
      <c r="A614" t="s">
        <v>220</v>
      </c>
      <c r="B614" s="5">
        <v>861</v>
      </c>
      <c r="F614">
        <v>1</v>
      </c>
    </row>
    <row r="615" spans="1:6" ht="14.15" customHeight="1" x14ac:dyDescent="0.35">
      <c r="A615" t="s">
        <v>221</v>
      </c>
      <c r="B615" s="5">
        <v>479</v>
      </c>
      <c r="F615">
        <v>1</v>
      </c>
    </row>
    <row r="616" spans="1:6" x14ac:dyDescent="0.35">
      <c r="A616" t="s">
        <v>278</v>
      </c>
      <c r="B616" s="5">
        <v>50</v>
      </c>
      <c r="F616">
        <v>1</v>
      </c>
    </row>
    <row r="617" spans="1:6" x14ac:dyDescent="0.35">
      <c r="A617" t="s">
        <v>279</v>
      </c>
      <c r="B617" s="5">
        <v>30</v>
      </c>
      <c r="F617">
        <v>1</v>
      </c>
    </row>
    <row r="618" spans="1:6" x14ac:dyDescent="0.35">
      <c r="A618" t="s">
        <v>85</v>
      </c>
      <c r="B618" s="5"/>
      <c r="F618">
        <v>1</v>
      </c>
    </row>
    <row r="619" spans="1:6" x14ac:dyDescent="0.35">
      <c r="A619" t="s">
        <v>86</v>
      </c>
      <c r="B619" s="5">
        <v>2</v>
      </c>
      <c r="F619">
        <v>1</v>
      </c>
    </row>
    <row r="620" spans="1:6" x14ac:dyDescent="0.35">
      <c r="A620" t="s">
        <v>87</v>
      </c>
      <c r="B620" s="5"/>
      <c r="F620">
        <v>1</v>
      </c>
    </row>
    <row r="621" spans="1:6" x14ac:dyDescent="0.35">
      <c r="A621" t="s">
        <v>88</v>
      </c>
      <c r="B621" s="5">
        <v>16</v>
      </c>
      <c r="F621">
        <v>1</v>
      </c>
    </row>
    <row r="622" spans="1:6" x14ac:dyDescent="0.35">
      <c r="A622" t="s">
        <v>89</v>
      </c>
      <c r="B622" s="5"/>
      <c r="F622">
        <v>1</v>
      </c>
    </row>
    <row r="623" spans="1:6" ht="14.15" customHeight="1" x14ac:dyDescent="0.35">
      <c r="B623" s="5"/>
      <c r="F623">
        <v>1</v>
      </c>
    </row>
    <row r="624" spans="1:6" x14ac:dyDescent="0.35">
      <c r="B624" s="5"/>
      <c r="F624">
        <v>1</v>
      </c>
    </row>
    <row r="625" spans="1:6" x14ac:dyDescent="0.35">
      <c r="A625" s="4" t="s">
        <v>59</v>
      </c>
      <c r="F625">
        <v>1</v>
      </c>
    </row>
    <row r="626" spans="1:6" x14ac:dyDescent="0.35">
      <c r="A626" s="1" t="s">
        <v>3</v>
      </c>
      <c r="B626" s="3" t="s">
        <v>1</v>
      </c>
      <c r="C626" s="1"/>
      <c r="D626" s="2" t="s">
        <v>0</v>
      </c>
      <c r="F626">
        <v>1</v>
      </c>
    </row>
    <row r="627" spans="1:6" x14ac:dyDescent="0.35">
      <c r="A627" t="s">
        <v>21</v>
      </c>
      <c r="B627">
        <v>293</v>
      </c>
      <c r="F627">
        <v>1</v>
      </c>
    </row>
    <row r="628" spans="1:6" x14ac:dyDescent="0.35">
      <c r="A628" t="s">
        <v>22</v>
      </c>
      <c r="B628">
        <v>305</v>
      </c>
      <c r="F628">
        <v>1</v>
      </c>
    </row>
    <row r="629" spans="1:6" x14ac:dyDescent="0.35">
      <c r="A629" t="s">
        <v>23</v>
      </c>
      <c r="B629">
        <v>272</v>
      </c>
      <c r="F629">
        <v>1</v>
      </c>
    </row>
    <row r="630" spans="1:6" x14ac:dyDescent="0.35">
      <c r="A630" t="s">
        <v>24</v>
      </c>
      <c r="B630">
        <v>171</v>
      </c>
      <c r="F630">
        <v>1</v>
      </c>
    </row>
    <row r="631" spans="1:6" x14ac:dyDescent="0.35">
      <c r="A631" t="s">
        <v>25</v>
      </c>
      <c r="B631">
        <v>175</v>
      </c>
      <c r="F631">
        <v>1</v>
      </c>
    </row>
    <row r="632" spans="1:6" x14ac:dyDescent="0.35">
      <c r="A632" t="s">
        <v>26</v>
      </c>
      <c r="B632">
        <v>161</v>
      </c>
      <c r="F632">
        <v>1</v>
      </c>
    </row>
    <row r="633" spans="1:6" x14ac:dyDescent="0.35">
      <c r="A633" t="s">
        <v>27</v>
      </c>
      <c r="B633">
        <v>7</v>
      </c>
      <c r="F633">
        <v>1</v>
      </c>
    </row>
    <row r="634" spans="1:6" x14ac:dyDescent="0.35">
      <c r="A634" t="s">
        <v>28</v>
      </c>
      <c r="B634">
        <v>31</v>
      </c>
      <c r="F634">
        <v>1</v>
      </c>
    </row>
    <row r="635" spans="1:6" x14ac:dyDescent="0.35">
      <c r="A635" t="s">
        <v>29</v>
      </c>
      <c r="B635">
        <v>3</v>
      </c>
      <c r="F635">
        <v>1</v>
      </c>
    </row>
    <row r="636" spans="1:6" x14ac:dyDescent="0.35">
      <c r="A636" t="s">
        <v>30</v>
      </c>
      <c r="B636">
        <v>48</v>
      </c>
      <c r="F636">
        <v>1</v>
      </c>
    </row>
    <row r="637" spans="1:6" x14ac:dyDescent="0.35">
      <c r="A637" t="s">
        <v>31</v>
      </c>
      <c r="B637">
        <v>4</v>
      </c>
      <c r="F637">
        <v>1</v>
      </c>
    </row>
    <row r="638" spans="1:6" x14ac:dyDescent="0.35">
      <c r="A638" t="s">
        <v>32</v>
      </c>
      <c r="B638">
        <v>100</v>
      </c>
      <c r="F638">
        <v>1</v>
      </c>
    </row>
    <row r="639" spans="1:6" x14ac:dyDescent="0.35">
      <c r="A639" t="s">
        <v>33</v>
      </c>
      <c r="B639">
        <v>15</v>
      </c>
      <c r="F639">
        <v>1</v>
      </c>
    </row>
    <row r="640" spans="1:6" x14ac:dyDescent="0.35">
      <c r="A640" t="s">
        <v>34</v>
      </c>
      <c r="B640">
        <v>4</v>
      </c>
      <c r="F640">
        <v>1</v>
      </c>
    </row>
    <row r="641" spans="1:6" x14ac:dyDescent="0.35">
      <c r="A641" t="s">
        <v>35</v>
      </c>
      <c r="B641">
        <v>10</v>
      </c>
      <c r="F641">
        <v>1</v>
      </c>
    </row>
    <row r="642" spans="1:6" x14ac:dyDescent="0.35">
      <c r="A642" t="s">
        <v>36</v>
      </c>
      <c r="B642">
        <v>42</v>
      </c>
      <c r="F642">
        <v>1</v>
      </c>
    </row>
    <row r="643" spans="1:6" x14ac:dyDescent="0.35">
      <c r="A643" t="s">
        <v>37</v>
      </c>
      <c r="B643">
        <v>11</v>
      </c>
      <c r="F643">
        <v>1</v>
      </c>
    </row>
    <row r="644" spans="1:6" x14ac:dyDescent="0.35">
      <c r="A644" t="s">
        <v>38</v>
      </c>
      <c r="B644" s="5">
        <v>11</v>
      </c>
      <c r="F644">
        <v>1</v>
      </c>
    </row>
    <row r="645" spans="1:6" x14ac:dyDescent="0.35">
      <c r="A645" t="s">
        <v>65</v>
      </c>
      <c r="B645" s="5"/>
      <c r="F645">
        <v>1</v>
      </c>
    </row>
    <row r="646" spans="1:6" x14ac:dyDescent="0.35">
      <c r="A646" t="s">
        <v>66</v>
      </c>
      <c r="B646" s="5">
        <v>77</v>
      </c>
      <c r="F646">
        <v>1</v>
      </c>
    </row>
    <row r="647" spans="1:6" x14ac:dyDescent="0.35">
      <c r="A647" t="s">
        <v>67</v>
      </c>
      <c r="B647" s="5">
        <v>77</v>
      </c>
      <c r="F647">
        <v>1</v>
      </c>
    </row>
    <row r="648" spans="1:6" x14ac:dyDescent="0.35">
      <c r="A648" t="s">
        <v>68</v>
      </c>
      <c r="B648" s="5">
        <v>78</v>
      </c>
      <c r="F648">
        <v>1</v>
      </c>
    </row>
    <row r="649" spans="1:6" x14ac:dyDescent="0.35">
      <c r="A649" t="s">
        <v>69</v>
      </c>
      <c r="B649" s="5"/>
      <c r="F649">
        <v>1</v>
      </c>
    </row>
    <row r="650" spans="1:6" x14ac:dyDescent="0.35">
      <c r="A650" t="s">
        <v>70</v>
      </c>
      <c r="B650" s="5">
        <v>164</v>
      </c>
      <c r="F650">
        <v>1</v>
      </c>
    </row>
    <row r="651" spans="1:6" x14ac:dyDescent="0.35">
      <c r="A651" t="s">
        <v>71</v>
      </c>
      <c r="B651" s="5">
        <v>156</v>
      </c>
      <c r="F651">
        <v>1</v>
      </c>
    </row>
    <row r="652" spans="1:6" x14ac:dyDescent="0.35">
      <c r="A652" t="s">
        <v>72</v>
      </c>
      <c r="B652" s="5">
        <v>163</v>
      </c>
      <c r="F652">
        <v>1</v>
      </c>
    </row>
    <row r="653" spans="1:6" x14ac:dyDescent="0.35">
      <c r="A653" t="s">
        <v>73</v>
      </c>
      <c r="B653" s="5"/>
      <c r="F653">
        <v>1</v>
      </c>
    </row>
    <row r="654" spans="1:6" x14ac:dyDescent="0.35">
      <c r="A654" t="s">
        <v>74</v>
      </c>
      <c r="B654" s="5">
        <v>3</v>
      </c>
      <c r="F654">
        <v>1</v>
      </c>
    </row>
    <row r="655" spans="1:6" x14ac:dyDescent="0.35">
      <c r="A655" t="s">
        <v>75</v>
      </c>
      <c r="B655" s="5"/>
      <c r="F655">
        <v>1</v>
      </c>
    </row>
    <row r="656" spans="1:6" x14ac:dyDescent="0.35">
      <c r="A656" t="s">
        <v>76</v>
      </c>
      <c r="B656" s="5">
        <v>2</v>
      </c>
      <c r="F656">
        <v>1</v>
      </c>
    </row>
    <row r="657" spans="1:6" x14ac:dyDescent="0.35">
      <c r="A657" t="s">
        <v>77</v>
      </c>
      <c r="B657" s="5"/>
      <c r="F657">
        <v>1</v>
      </c>
    </row>
    <row r="658" spans="1:6" x14ac:dyDescent="0.35">
      <c r="A658" t="s">
        <v>78</v>
      </c>
      <c r="B658" s="5"/>
      <c r="F658">
        <v>1</v>
      </c>
    </row>
    <row r="659" spans="1:6" x14ac:dyDescent="0.35">
      <c r="A659" t="s">
        <v>79</v>
      </c>
      <c r="B659" s="5"/>
      <c r="F659">
        <v>1</v>
      </c>
    </row>
    <row r="660" spans="1:6" x14ac:dyDescent="0.35">
      <c r="A660" t="s">
        <v>80</v>
      </c>
      <c r="B660" s="5"/>
      <c r="F660">
        <v>1</v>
      </c>
    </row>
    <row r="661" spans="1:6" x14ac:dyDescent="0.35">
      <c r="A661" t="s">
        <v>81</v>
      </c>
      <c r="B661" s="5"/>
      <c r="F661">
        <v>1</v>
      </c>
    </row>
    <row r="662" spans="1:6" x14ac:dyDescent="0.35">
      <c r="A662" t="s">
        <v>82</v>
      </c>
      <c r="B662" s="5">
        <v>1</v>
      </c>
      <c r="F662">
        <v>1</v>
      </c>
    </row>
    <row r="663" spans="1:6" x14ac:dyDescent="0.35">
      <c r="A663" t="s">
        <v>83</v>
      </c>
      <c r="B663" s="5">
        <v>2</v>
      </c>
      <c r="F663">
        <v>1</v>
      </c>
    </row>
    <row r="664" spans="1:6" x14ac:dyDescent="0.35">
      <c r="A664" t="s">
        <v>84</v>
      </c>
      <c r="B664" s="5"/>
      <c r="F664">
        <v>1</v>
      </c>
    </row>
    <row r="665" spans="1:6" x14ac:dyDescent="0.35">
      <c r="A665" t="s">
        <v>146</v>
      </c>
      <c r="B665" s="5">
        <v>3</v>
      </c>
      <c r="F665">
        <v>1</v>
      </c>
    </row>
    <row r="666" spans="1:6" x14ac:dyDescent="0.35">
      <c r="A666" t="s">
        <v>171</v>
      </c>
      <c r="B666" s="5">
        <v>12</v>
      </c>
      <c r="F666">
        <v>1</v>
      </c>
    </row>
    <row r="667" spans="1:6" x14ac:dyDescent="0.35">
      <c r="A667" t="s">
        <v>145</v>
      </c>
      <c r="B667" s="5">
        <v>9</v>
      </c>
      <c r="F667">
        <v>1</v>
      </c>
    </row>
    <row r="668" spans="1:6" x14ac:dyDescent="0.35">
      <c r="A668" t="s">
        <v>137</v>
      </c>
      <c r="B668" s="5">
        <v>1</v>
      </c>
      <c r="F668">
        <v>1</v>
      </c>
    </row>
    <row r="669" spans="1:6" x14ac:dyDescent="0.35">
      <c r="A669" t="s">
        <v>136</v>
      </c>
      <c r="B669" s="5">
        <v>1</v>
      </c>
      <c r="F669">
        <v>1</v>
      </c>
    </row>
    <row r="670" spans="1:6" x14ac:dyDescent="0.35">
      <c r="A670" t="s">
        <v>201</v>
      </c>
      <c r="B670" s="5">
        <v>1</v>
      </c>
      <c r="F670">
        <v>1</v>
      </c>
    </row>
    <row r="671" spans="1:6" x14ac:dyDescent="0.35">
      <c r="A671" t="s">
        <v>179</v>
      </c>
      <c r="B671" s="5">
        <v>1</v>
      </c>
      <c r="F671">
        <v>1</v>
      </c>
    </row>
    <row r="672" spans="1:6" x14ac:dyDescent="0.35">
      <c r="A672" t="s">
        <v>110</v>
      </c>
      <c r="B672" s="5">
        <v>2</v>
      </c>
      <c r="F672">
        <v>1</v>
      </c>
    </row>
    <row r="673" spans="1:6" x14ac:dyDescent="0.35">
      <c r="A673" t="s">
        <v>112</v>
      </c>
      <c r="B673" s="5">
        <v>3</v>
      </c>
      <c r="F673">
        <v>1</v>
      </c>
    </row>
    <row r="674" spans="1:6" x14ac:dyDescent="0.35">
      <c r="A674" t="s">
        <v>113</v>
      </c>
      <c r="B674" s="5">
        <v>11</v>
      </c>
      <c r="F674">
        <v>1</v>
      </c>
    </row>
    <row r="675" spans="1:6" x14ac:dyDescent="0.35">
      <c r="A675" t="s">
        <v>138</v>
      </c>
      <c r="B675" s="5">
        <v>3</v>
      </c>
      <c r="F675">
        <v>1</v>
      </c>
    </row>
    <row r="676" spans="1:6" x14ac:dyDescent="0.35">
      <c r="A676" t="s">
        <v>190</v>
      </c>
      <c r="B676" s="5">
        <v>2</v>
      </c>
      <c r="F676">
        <v>1</v>
      </c>
    </row>
    <row r="677" spans="1:6" x14ac:dyDescent="0.35">
      <c r="A677" t="s">
        <v>139</v>
      </c>
      <c r="B677" s="5">
        <v>7</v>
      </c>
      <c r="F677">
        <v>1</v>
      </c>
    </row>
    <row r="678" spans="1:6" x14ac:dyDescent="0.35">
      <c r="A678" t="s">
        <v>166</v>
      </c>
      <c r="B678" s="5">
        <v>1</v>
      </c>
      <c r="F678">
        <v>1</v>
      </c>
    </row>
    <row r="679" spans="1:6" x14ac:dyDescent="0.35">
      <c r="A679" t="s">
        <v>114</v>
      </c>
      <c r="B679" s="5">
        <v>2</v>
      </c>
      <c r="F679">
        <v>1</v>
      </c>
    </row>
    <row r="680" spans="1:6" x14ac:dyDescent="0.35">
      <c r="A680" t="s">
        <v>115</v>
      </c>
      <c r="B680" s="5">
        <v>2</v>
      </c>
      <c r="F680">
        <v>1</v>
      </c>
    </row>
    <row r="681" spans="1:6" x14ac:dyDescent="0.35">
      <c r="A681" t="s">
        <v>118</v>
      </c>
      <c r="B681" s="5">
        <v>1</v>
      </c>
      <c r="F681">
        <v>1</v>
      </c>
    </row>
    <row r="682" spans="1:6" x14ac:dyDescent="0.35">
      <c r="A682" t="s">
        <v>202</v>
      </c>
      <c r="B682" s="5">
        <v>1</v>
      </c>
      <c r="F682">
        <v>1</v>
      </c>
    </row>
    <row r="683" spans="1:6" x14ac:dyDescent="0.35">
      <c r="A683" t="s">
        <v>168</v>
      </c>
      <c r="B683" s="5">
        <v>1</v>
      </c>
      <c r="F683">
        <v>1</v>
      </c>
    </row>
    <row r="684" spans="1:6" x14ac:dyDescent="0.35">
      <c r="A684" t="s">
        <v>169</v>
      </c>
      <c r="B684" s="5">
        <v>1</v>
      </c>
      <c r="F684">
        <v>1</v>
      </c>
    </row>
    <row r="685" spans="1:6" x14ac:dyDescent="0.35">
      <c r="A685" t="s">
        <v>170</v>
      </c>
      <c r="B685" s="5">
        <v>1</v>
      </c>
      <c r="F685">
        <v>1</v>
      </c>
    </row>
    <row r="686" spans="1:6" x14ac:dyDescent="0.35">
      <c r="A686" t="s">
        <v>188</v>
      </c>
      <c r="B686" s="5">
        <v>1</v>
      </c>
      <c r="F686">
        <v>1</v>
      </c>
    </row>
    <row r="687" spans="1:6" x14ac:dyDescent="0.35">
      <c r="A687" t="s">
        <v>158</v>
      </c>
      <c r="B687" s="5">
        <v>2</v>
      </c>
      <c r="F687">
        <v>1</v>
      </c>
    </row>
    <row r="688" spans="1:6" x14ac:dyDescent="0.35">
      <c r="A688" t="s">
        <v>129</v>
      </c>
      <c r="B688" s="5">
        <v>1</v>
      </c>
      <c r="F688">
        <v>1</v>
      </c>
    </row>
    <row r="689" spans="1:6" x14ac:dyDescent="0.35">
      <c r="A689" t="s">
        <v>159</v>
      </c>
      <c r="B689" s="5">
        <v>1</v>
      </c>
      <c r="F689">
        <v>1</v>
      </c>
    </row>
    <row r="690" spans="1:6" x14ac:dyDescent="0.35">
      <c r="A690" t="s">
        <v>191</v>
      </c>
      <c r="B690" s="5">
        <v>1</v>
      </c>
      <c r="F690">
        <v>1</v>
      </c>
    </row>
    <row r="691" spans="1:6" x14ac:dyDescent="0.35">
      <c r="A691" t="s">
        <v>103</v>
      </c>
      <c r="B691" s="5">
        <v>1</v>
      </c>
      <c r="F691">
        <v>1</v>
      </c>
    </row>
    <row r="692" spans="1:6" x14ac:dyDescent="0.35">
      <c r="A692" t="s">
        <v>100</v>
      </c>
      <c r="B692" s="5">
        <v>1</v>
      </c>
      <c r="F692">
        <v>1</v>
      </c>
    </row>
    <row r="693" spans="1:6" x14ac:dyDescent="0.35">
      <c r="A693" t="s">
        <v>192</v>
      </c>
      <c r="B693" s="5">
        <v>3</v>
      </c>
      <c r="F693">
        <v>1</v>
      </c>
    </row>
    <row r="694" spans="1:6" x14ac:dyDescent="0.35">
      <c r="A694" t="s">
        <v>104</v>
      </c>
      <c r="B694" s="5">
        <v>14</v>
      </c>
      <c r="F694">
        <v>1</v>
      </c>
    </row>
    <row r="695" spans="1:6" x14ac:dyDescent="0.35">
      <c r="A695" t="s">
        <v>105</v>
      </c>
      <c r="B695" s="5">
        <v>12</v>
      </c>
      <c r="F695">
        <v>1</v>
      </c>
    </row>
    <row r="696" spans="1:6" x14ac:dyDescent="0.35">
      <c r="A696" t="s">
        <v>134</v>
      </c>
      <c r="B696" s="5">
        <v>2</v>
      </c>
      <c r="F696">
        <v>1</v>
      </c>
    </row>
    <row r="697" spans="1:6" x14ac:dyDescent="0.35">
      <c r="A697" t="s">
        <v>160</v>
      </c>
      <c r="B697" s="5">
        <v>1</v>
      </c>
      <c r="F697">
        <v>1</v>
      </c>
    </row>
    <row r="698" spans="1:6" x14ac:dyDescent="0.35">
      <c r="A698" t="s">
        <v>193</v>
      </c>
      <c r="B698" s="5">
        <v>1</v>
      </c>
      <c r="F698">
        <v>1</v>
      </c>
    </row>
    <row r="699" spans="1:6" x14ac:dyDescent="0.35">
      <c r="A699" t="s">
        <v>194</v>
      </c>
      <c r="B699" s="5">
        <v>1</v>
      </c>
      <c r="F699">
        <v>1</v>
      </c>
    </row>
    <row r="700" spans="1:6" x14ac:dyDescent="0.35">
      <c r="A700" t="s">
        <v>107</v>
      </c>
      <c r="B700" s="5">
        <v>1</v>
      </c>
      <c r="F700">
        <v>1</v>
      </c>
    </row>
    <row r="701" spans="1:6" x14ac:dyDescent="0.35">
      <c r="A701" t="s">
        <v>203</v>
      </c>
      <c r="B701" s="5">
        <v>1</v>
      </c>
      <c r="F701">
        <v>1</v>
      </c>
    </row>
    <row r="702" spans="1:6" x14ac:dyDescent="0.35">
      <c r="A702" t="s">
        <v>199</v>
      </c>
      <c r="B702" s="5">
        <v>1</v>
      </c>
      <c r="F702">
        <v>1</v>
      </c>
    </row>
    <row r="703" spans="1:6" x14ac:dyDescent="0.35">
      <c r="A703" t="s">
        <v>198</v>
      </c>
      <c r="B703" s="5">
        <v>1</v>
      </c>
      <c r="F703">
        <v>1</v>
      </c>
    </row>
    <row r="704" spans="1:6" x14ac:dyDescent="0.35">
      <c r="A704" t="s">
        <v>183</v>
      </c>
      <c r="B704" s="5">
        <v>1</v>
      </c>
      <c r="F704">
        <v>1</v>
      </c>
    </row>
    <row r="705" spans="1:6" x14ac:dyDescent="0.35">
      <c r="A705" t="s">
        <v>197</v>
      </c>
      <c r="B705" s="5">
        <v>1</v>
      </c>
      <c r="F705">
        <v>1</v>
      </c>
    </row>
    <row r="706" spans="1:6" x14ac:dyDescent="0.35">
      <c r="A706" t="s">
        <v>196</v>
      </c>
      <c r="B706" s="5">
        <v>1</v>
      </c>
      <c r="F706">
        <v>1</v>
      </c>
    </row>
    <row r="707" spans="1:6" x14ac:dyDescent="0.35">
      <c r="A707" t="s">
        <v>200</v>
      </c>
      <c r="B707" s="5">
        <v>3</v>
      </c>
      <c r="F707">
        <v>1</v>
      </c>
    </row>
    <row r="708" spans="1:6" x14ac:dyDescent="0.35">
      <c r="A708" t="s">
        <v>45</v>
      </c>
      <c r="B708" s="5">
        <v>162</v>
      </c>
      <c r="F708">
        <v>1</v>
      </c>
    </row>
    <row r="709" spans="1:6" x14ac:dyDescent="0.35">
      <c r="A709" t="s">
        <v>222</v>
      </c>
      <c r="B709" s="5">
        <v>151</v>
      </c>
      <c r="F709">
        <v>1</v>
      </c>
    </row>
    <row r="710" spans="1:6" ht="14.15" customHeight="1" x14ac:dyDescent="0.35">
      <c r="A710" t="s">
        <v>20</v>
      </c>
      <c r="B710" s="5">
        <v>312</v>
      </c>
      <c r="F710">
        <v>1</v>
      </c>
    </row>
    <row r="711" spans="1:6" x14ac:dyDescent="0.35">
      <c r="A711" t="s">
        <v>46</v>
      </c>
      <c r="B711" s="5">
        <v>2952</v>
      </c>
      <c r="F711">
        <v>1</v>
      </c>
    </row>
    <row r="712" spans="1:6" x14ac:dyDescent="0.35">
      <c r="A712" t="s">
        <v>174</v>
      </c>
      <c r="B712" s="5">
        <v>133</v>
      </c>
      <c r="D712" t="s">
        <v>175</v>
      </c>
      <c r="F712">
        <v>1</v>
      </c>
    </row>
    <row r="713" spans="1:6" x14ac:dyDescent="0.35">
      <c r="A713" t="s">
        <v>176</v>
      </c>
      <c r="B713" s="5">
        <v>213</v>
      </c>
      <c r="F713">
        <v>1</v>
      </c>
    </row>
    <row r="714" spans="1:6" x14ac:dyDescent="0.35">
      <c r="A714" t="s">
        <v>7</v>
      </c>
      <c r="B714" s="5">
        <v>1056</v>
      </c>
      <c r="F714">
        <v>1</v>
      </c>
    </row>
    <row r="715" spans="1:6" x14ac:dyDescent="0.35">
      <c r="A715" t="s">
        <v>187</v>
      </c>
      <c r="B715" s="5">
        <v>1</v>
      </c>
      <c r="F715">
        <v>1</v>
      </c>
    </row>
    <row r="716" spans="1:6" x14ac:dyDescent="0.35">
      <c r="A716" t="s">
        <v>85</v>
      </c>
      <c r="B716" s="5"/>
      <c r="F716">
        <v>1</v>
      </c>
    </row>
    <row r="717" spans="1:6" x14ac:dyDescent="0.35">
      <c r="A717" t="s">
        <v>86</v>
      </c>
      <c r="B717" s="5">
        <v>2</v>
      </c>
      <c r="F717">
        <v>1</v>
      </c>
    </row>
    <row r="718" spans="1:6" x14ac:dyDescent="0.35">
      <c r="A718" t="s">
        <v>87</v>
      </c>
      <c r="B718" s="5"/>
      <c r="F718">
        <v>1</v>
      </c>
    </row>
    <row r="719" spans="1:6" x14ac:dyDescent="0.35">
      <c r="A719" t="s">
        <v>88</v>
      </c>
      <c r="B719" s="5">
        <v>1</v>
      </c>
      <c r="F719">
        <v>1</v>
      </c>
    </row>
    <row r="720" spans="1:6" x14ac:dyDescent="0.35">
      <c r="A720" t="s">
        <v>89</v>
      </c>
      <c r="B720" s="5"/>
      <c r="F720">
        <v>1</v>
      </c>
    </row>
    <row r="721" spans="1:6" x14ac:dyDescent="0.35">
      <c r="A721" t="s">
        <v>319</v>
      </c>
      <c r="B721" s="5">
        <v>1</v>
      </c>
      <c r="F721">
        <v>1</v>
      </c>
    </row>
    <row r="722" spans="1:6" x14ac:dyDescent="0.35">
      <c r="A722" t="s">
        <v>325</v>
      </c>
      <c r="B722" s="5"/>
      <c r="F722">
        <v>1</v>
      </c>
    </row>
    <row r="723" spans="1:6" x14ac:dyDescent="0.35">
      <c r="A723" t="s">
        <v>318</v>
      </c>
      <c r="B723" s="5"/>
      <c r="F723">
        <v>1</v>
      </c>
    </row>
    <row r="724" spans="1:6" x14ac:dyDescent="0.35">
      <c r="A724" t="s">
        <v>324</v>
      </c>
      <c r="B724" s="5"/>
      <c r="F724">
        <v>1</v>
      </c>
    </row>
    <row r="725" spans="1:6" x14ac:dyDescent="0.35">
      <c r="A725" t="s">
        <v>328</v>
      </c>
      <c r="B725" s="5">
        <v>1</v>
      </c>
      <c r="F725">
        <v>1</v>
      </c>
    </row>
    <row r="726" spans="1:6" x14ac:dyDescent="0.35">
      <c r="A726" t="s">
        <v>321</v>
      </c>
      <c r="B726" s="5"/>
      <c r="F726">
        <v>1</v>
      </c>
    </row>
    <row r="727" spans="1:6" x14ac:dyDescent="0.35">
      <c r="A727" t="s">
        <v>327</v>
      </c>
      <c r="B727" s="5">
        <v>1</v>
      </c>
      <c r="F727">
        <v>1</v>
      </c>
    </row>
    <row r="728" spans="1:6" x14ac:dyDescent="0.35">
      <c r="A728" t="s">
        <v>322</v>
      </c>
      <c r="B728" s="5">
        <v>2</v>
      </c>
      <c r="F728">
        <v>1</v>
      </c>
    </row>
    <row r="729" spans="1:6" x14ac:dyDescent="0.35">
      <c r="A729" t="s">
        <v>323</v>
      </c>
      <c r="B729" s="5">
        <v>1</v>
      </c>
      <c r="F729">
        <v>1</v>
      </c>
    </row>
    <row r="730" spans="1:6" x14ac:dyDescent="0.35">
      <c r="A730" t="s">
        <v>326</v>
      </c>
      <c r="B730" s="5">
        <v>1</v>
      </c>
      <c r="F730">
        <v>1</v>
      </c>
    </row>
    <row r="731" spans="1:6" x14ac:dyDescent="0.35">
      <c r="A731" t="s">
        <v>93</v>
      </c>
      <c r="B731">
        <v>40</v>
      </c>
      <c r="F731">
        <v>1</v>
      </c>
    </row>
    <row r="732" spans="1:6" x14ac:dyDescent="0.35">
      <c r="A732" t="s">
        <v>126</v>
      </c>
      <c r="B732">
        <v>434</v>
      </c>
      <c r="F732">
        <v>1</v>
      </c>
    </row>
    <row r="733" spans="1:6" x14ac:dyDescent="0.35">
      <c r="B733" s="5"/>
      <c r="F733">
        <v>1</v>
      </c>
    </row>
    <row r="734" spans="1:6" x14ac:dyDescent="0.35">
      <c r="A734" s="4" t="s">
        <v>60</v>
      </c>
      <c r="F734">
        <v>1</v>
      </c>
    </row>
    <row r="735" spans="1:6" x14ac:dyDescent="0.35">
      <c r="A735" s="1" t="s">
        <v>3</v>
      </c>
      <c r="B735" s="3" t="s">
        <v>1</v>
      </c>
      <c r="C735" s="1"/>
      <c r="D735" s="2" t="s">
        <v>0</v>
      </c>
      <c r="F735">
        <v>1</v>
      </c>
    </row>
    <row r="736" spans="1:6" x14ac:dyDescent="0.35">
      <c r="A736" t="s">
        <v>48</v>
      </c>
      <c r="B736" s="5">
        <v>9538</v>
      </c>
      <c r="C736" s="4"/>
      <c r="F736">
        <v>1</v>
      </c>
    </row>
    <row r="737" spans="1:6" x14ac:dyDescent="0.35">
      <c r="A737" t="s">
        <v>49</v>
      </c>
      <c r="B737" s="5">
        <v>7780</v>
      </c>
      <c r="C737" s="4"/>
      <c r="D737" s="4"/>
      <c r="F737">
        <v>1</v>
      </c>
    </row>
    <row r="738" spans="1:6" x14ac:dyDescent="0.35">
      <c r="A738" t="s">
        <v>282</v>
      </c>
      <c r="B738" s="5">
        <v>1034</v>
      </c>
      <c r="C738" s="4"/>
      <c r="D738" s="4"/>
      <c r="F738">
        <v>1</v>
      </c>
    </row>
    <row r="739" spans="1:6" x14ac:dyDescent="0.35">
      <c r="A739" t="s">
        <v>21</v>
      </c>
      <c r="B739" s="5">
        <v>3058</v>
      </c>
      <c r="F739">
        <v>1</v>
      </c>
    </row>
    <row r="740" spans="1:6" x14ac:dyDescent="0.35">
      <c r="A740" t="s">
        <v>22</v>
      </c>
      <c r="B740" s="5">
        <v>2164</v>
      </c>
      <c r="F740">
        <v>1</v>
      </c>
    </row>
    <row r="741" spans="1:6" x14ac:dyDescent="0.35">
      <c r="A741" t="s">
        <v>23</v>
      </c>
      <c r="B741" s="5">
        <v>1147</v>
      </c>
      <c r="F741">
        <v>1</v>
      </c>
    </row>
    <row r="742" spans="1:6" x14ac:dyDescent="0.35">
      <c r="A742" t="s">
        <v>24</v>
      </c>
      <c r="B742" s="5">
        <v>2312</v>
      </c>
      <c r="F742">
        <v>1</v>
      </c>
    </row>
    <row r="743" spans="1:6" x14ac:dyDescent="0.35">
      <c r="A743" t="s">
        <v>25</v>
      </c>
      <c r="B743" s="5">
        <v>1168</v>
      </c>
      <c r="F743">
        <v>1</v>
      </c>
    </row>
    <row r="744" spans="1:6" x14ac:dyDescent="0.35">
      <c r="A744" t="s">
        <v>26</v>
      </c>
      <c r="B744" s="5">
        <v>1222</v>
      </c>
      <c r="F744">
        <v>1</v>
      </c>
    </row>
    <row r="745" spans="1:6" x14ac:dyDescent="0.35">
      <c r="A745" t="s">
        <v>27</v>
      </c>
      <c r="B745" s="5">
        <v>115</v>
      </c>
      <c r="F745">
        <v>1</v>
      </c>
    </row>
    <row r="746" spans="1:6" x14ac:dyDescent="0.35">
      <c r="A746" t="s">
        <v>28</v>
      </c>
      <c r="B746" s="5">
        <v>72</v>
      </c>
      <c r="F746">
        <v>1</v>
      </c>
    </row>
    <row r="747" spans="1:6" x14ac:dyDescent="0.35">
      <c r="A747" t="s">
        <v>29</v>
      </c>
      <c r="B747" s="5">
        <v>42</v>
      </c>
      <c r="F747">
        <v>1</v>
      </c>
    </row>
    <row r="748" spans="1:6" x14ac:dyDescent="0.35">
      <c r="A748" t="s">
        <v>30</v>
      </c>
      <c r="B748" s="5">
        <v>110</v>
      </c>
      <c r="F748">
        <v>1</v>
      </c>
    </row>
    <row r="749" spans="1:6" x14ac:dyDescent="0.35">
      <c r="A749" t="s">
        <v>31</v>
      </c>
      <c r="B749" s="5"/>
      <c r="F749">
        <v>1</v>
      </c>
    </row>
    <row r="750" spans="1:6" x14ac:dyDescent="0.35">
      <c r="A750" t="s">
        <v>32</v>
      </c>
      <c r="B750" s="5">
        <v>61</v>
      </c>
      <c r="F750">
        <v>1</v>
      </c>
    </row>
    <row r="751" spans="1:6" x14ac:dyDescent="0.35">
      <c r="A751" t="s">
        <v>33</v>
      </c>
      <c r="B751" s="5">
        <v>61</v>
      </c>
      <c r="F751">
        <v>1</v>
      </c>
    </row>
    <row r="752" spans="1:6" x14ac:dyDescent="0.35">
      <c r="A752" t="s">
        <v>34</v>
      </c>
      <c r="B752" s="5">
        <v>59</v>
      </c>
      <c r="F752">
        <v>1</v>
      </c>
    </row>
    <row r="753" spans="1:6" x14ac:dyDescent="0.35">
      <c r="A753" t="s">
        <v>35</v>
      </c>
      <c r="B753" s="5"/>
      <c r="F753">
        <v>1</v>
      </c>
    </row>
    <row r="754" spans="1:6" x14ac:dyDescent="0.35">
      <c r="A754" t="s">
        <v>36</v>
      </c>
      <c r="B754" s="5">
        <v>43</v>
      </c>
      <c r="F754">
        <v>1</v>
      </c>
    </row>
    <row r="755" spans="1:6" x14ac:dyDescent="0.35">
      <c r="A755" t="s">
        <v>37</v>
      </c>
      <c r="B755" s="5">
        <v>37</v>
      </c>
      <c r="F755">
        <v>1</v>
      </c>
    </row>
    <row r="756" spans="1:6" x14ac:dyDescent="0.35">
      <c r="A756" t="s">
        <v>38</v>
      </c>
      <c r="B756" s="5">
        <v>42</v>
      </c>
      <c r="F756">
        <v>1</v>
      </c>
    </row>
    <row r="757" spans="1:6" x14ac:dyDescent="0.35">
      <c r="A757" t="s">
        <v>52</v>
      </c>
      <c r="B757" s="5">
        <v>10</v>
      </c>
      <c r="F757">
        <v>1</v>
      </c>
    </row>
    <row r="758" spans="1:6" x14ac:dyDescent="0.35">
      <c r="A758" t="s">
        <v>47</v>
      </c>
      <c r="B758" s="5">
        <v>20</v>
      </c>
      <c r="F758">
        <v>1</v>
      </c>
    </row>
    <row r="759" spans="1:6" x14ac:dyDescent="0.35">
      <c r="A759" t="s">
        <v>283</v>
      </c>
      <c r="B759" s="5">
        <v>395</v>
      </c>
      <c r="F759">
        <v>1</v>
      </c>
    </row>
    <row r="760" spans="1:6" x14ac:dyDescent="0.35">
      <c r="A760" t="s">
        <v>284</v>
      </c>
      <c r="B760" s="5">
        <v>3279</v>
      </c>
      <c r="F760">
        <v>1</v>
      </c>
    </row>
    <row r="761" spans="1:6" x14ac:dyDescent="0.35">
      <c r="A761" t="s">
        <v>65</v>
      </c>
      <c r="B761" s="5"/>
      <c r="F761">
        <v>1</v>
      </c>
    </row>
    <row r="762" spans="1:6" x14ac:dyDescent="0.35">
      <c r="A762" t="s">
        <v>66</v>
      </c>
      <c r="B762" s="5">
        <v>26</v>
      </c>
      <c r="F762">
        <v>1</v>
      </c>
    </row>
    <row r="763" spans="1:6" x14ac:dyDescent="0.35">
      <c r="A763" t="s">
        <v>67</v>
      </c>
      <c r="B763" s="5">
        <v>5</v>
      </c>
      <c r="F763">
        <v>1</v>
      </c>
    </row>
    <row r="764" spans="1:6" x14ac:dyDescent="0.35">
      <c r="A764" t="s">
        <v>68</v>
      </c>
      <c r="B764" s="5">
        <v>5</v>
      </c>
      <c r="F764">
        <v>1</v>
      </c>
    </row>
    <row r="765" spans="1:6" x14ac:dyDescent="0.35">
      <c r="A765" t="s">
        <v>69</v>
      </c>
      <c r="B765" s="5"/>
      <c r="F765">
        <v>1</v>
      </c>
    </row>
    <row r="766" spans="1:6" x14ac:dyDescent="0.35">
      <c r="A766" t="s">
        <v>70</v>
      </c>
      <c r="B766" s="5">
        <v>1679</v>
      </c>
      <c r="F766">
        <v>1</v>
      </c>
    </row>
    <row r="767" spans="1:6" x14ac:dyDescent="0.35">
      <c r="A767" t="s">
        <v>71</v>
      </c>
      <c r="B767" s="5">
        <v>560</v>
      </c>
      <c r="F767">
        <v>1</v>
      </c>
    </row>
    <row r="768" spans="1:6" x14ac:dyDescent="0.35">
      <c r="A768" t="s">
        <v>72</v>
      </c>
      <c r="B768" s="5">
        <v>510</v>
      </c>
      <c r="F768">
        <v>1</v>
      </c>
    </row>
    <row r="769" spans="1:6" x14ac:dyDescent="0.35">
      <c r="A769" t="s">
        <v>73</v>
      </c>
      <c r="B769" s="5">
        <v>42</v>
      </c>
      <c r="F769">
        <v>1</v>
      </c>
    </row>
    <row r="770" spans="1:6" x14ac:dyDescent="0.35">
      <c r="A770" t="s">
        <v>74</v>
      </c>
      <c r="B770" s="5">
        <v>81</v>
      </c>
      <c r="F770">
        <v>1</v>
      </c>
    </row>
    <row r="771" spans="1:6" x14ac:dyDescent="0.35">
      <c r="A771" t="s">
        <v>75</v>
      </c>
      <c r="B771" s="5">
        <v>146</v>
      </c>
      <c r="F771">
        <v>1</v>
      </c>
    </row>
    <row r="772" spans="1:6" x14ac:dyDescent="0.35">
      <c r="A772" t="s">
        <v>76</v>
      </c>
      <c r="B772" s="5">
        <v>23</v>
      </c>
      <c r="F772">
        <v>1</v>
      </c>
    </row>
    <row r="773" spans="1:6" x14ac:dyDescent="0.35">
      <c r="A773" t="s">
        <v>77</v>
      </c>
      <c r="B773" s="5">
        <v>3</v>
      </c>
      <c r="F773">
        <v>1</v>
      </c>
    </row>
    <row r="774" spans="1:6" x14ac:dyDescent="0.35">
      <c r="A774" t="s">
        <v>78</v>
      </c>
      <c r="B774" s="5"/>
      <c r="F774">
        <v>1</v>
      </c>
    </row>
    <row r="775" spans="1:6" x14ac:dyDescent="0.35">
      <c r="A775" t="s">
        <v>79</v>
      </c>
      <c r="B775" s="5">
        <v>15</v>
      </c>
      <c r="F775">
        <v>1</v>
      </c>
    </row>
    <row r="776" spans="1:6" x14ac:dyDescent="0.35">
      <c r="A776" t="s">
        <v>80</v>
      </c>
      <c r="B776" s="5">
        <v>3</v>
      </c>
      <c r="F776">
        <v>1</v>
      </c>
    </row>
    <row r="777" spans="1:6" x14ac:dyDescent="0.35">
      <c r="A777" t="s">
        <v>81</v>
      </c>
      <c r="B777" s="5">
        <v>3</v>
      </c>
      <c r="F777">
        <v>1</v>
      </c>
    </row>
    <row r="778" spans="1:6" x14ac:dyDescent="0.35">
      <c r="A778" t="s">
        <v>82</v>
      </c>
      <c r="B778" s="5">
        <v>22</v>
      </c>
      <c r="F778">
        <v>1</v>
      </c>
    </row>
    <row r="779" spans="1:6" x14ac:dyDescent="0.35">
      <c r="A779" t="s">
        <v>83</v>
      </c>
      <c r="B779" s="5">
        <v>45</v>
      </c>
      <c r="F779">
        <v>1</v>
      </c>
    </row>
    <row r="780" spans="1:6" x14ac:dyDescent="0.35">
      <c r="A780" t="s">
        <v>84</v>
      </c>
      <c r="B780" s="5">
        <v>152</v>
      </c>
      <c r="F780">
        <v>1</v>
      </c>
    </row>
    <row r="781" spans="1:6" x14ac:dyDescent="0.35">
      <c r="A781" t="s">
        <v>241</v>
      </c>
      <c r="B781" s="5">
        <v>10</v>
      </c>
      <c r="F781">
        <v>1</v>
      </c>
    </row>
    <row r="782" spans="1:6" x14ac:dyDescent="0.35">
      <c r="A782" t="s">
        <v>148</v>
      </c>
      <c r="B782" s="5">
        <v>3</v>
      </c>
      <c r="F782">
        <v>1</v>
      </c>
    </row>
    <row r="783" spans="1:6" x14ac:dyDescent="0.35">
      <c r="A783" t="s">
        <v>153</v>
      </c>
      <c r="B783" s="5">
        <v>6</v>
      </c>
      <c r="F783">
        <v>1</v>
      </c>
    </row>
    <row r="784" spans="1:6" x14ac:dyDescent="0.35">
      <c r="A784" t="s">
        <v>154</v>
      </c>
      <c r="B784" s="5">
        <v>12</v>
      </c>
      <c r="F784">
        <v>1</v>
      </c>
    </row>
    <row r="785" spans="1:6" x14ac:dyDescent="0.35">
      <c r="A785" t="s">
        <v>157</v>
      </c>
      <c r="B785" s="5">
        <v>1</v>
      </c>
      <c r="F785">
        <v>1</v>
      </c>
    </row>
    <row r="786" spans="1:6" x14ac:dyDescent="0.35">
      <c r="A786" t="s">
        <v>155</v>
      </c>
      <c r="B786" s="5">
        <v>1</v>
      </c>
      <c r="F786">
        <v>1</v>
      </c>
    </row>
    <row r="787" spans="1:6" x14ac:dyDescent="0.35">
      <c r="A787" t="s">
        <v>149</v>
      </c>
      <c r="B787" s="5">
        <v>1</v>
      </c>
      <c r="F787">
        <v>1</v>
      </c>
    </row>
    <row r="788" spans="1:6" x14ac:dyDescent="0.35">
      <c r="A788" t="s">
        <v>156</v>
      </c>
      <c r="B788" s="5">
        <v>2</v>
      </c>
      <c r="F788">
        <v>1</v>
      </c>
    </row>
    <row r="789" spans="1:6" x14ac:dyDescent="0.35">
      <c r="A789" t="s">
        <v>185</v>
      </c>
      <c r="B789" s="5">
        <v>1</v>
      </c>
      <c r="F789">
        <v>1</v>
      </c>
    </row>
    <row r="790" spans="1:6" x14ac:dyDescent="0.35">
      <c r="A790" t="s">
        <v>150</v>
      </c>
      <c r="B790" s="7">
        <v>1</v>
      </c>
      <c r="F790">
        <v>1</v>
      </c>
    </row>
    <row r="791" spans="1:6" x14ac:dyDescent="0.35">
      <c r="A791" t="s">
        <v>206</v>
      </c>
      <c r="B791" s="7">
        <v>1</v>
      </c>
      <c r="F791">
        <v>1</v>
      </c>
    </row>
    <row r="792" spans="1:6" x14ac:dyDescent="0.35">
      <c r="A792" t="s">
        <v>186</v>
      </c>
      <c r="B792" s="5">
        <v>1</v>
      </c>
      <c r="F792">
        <v>1</v>
      </c>
    </row>
    <row r="793" spans="1:6" x14ac:dyDescent="0.35">
      <c r="A793" t="s">
        <v>161</v>
      </c>
      <c r="B793" s="5">
        <v>1</v>
      </c>
      <c r="F793">
        <v>1</v>
      </c>
    </row>
    <row r="794" spans="1:6" x14ac:dyDescent="0.35">
      <c r="A794" t="s">
        <v>172</v>
      </c>
      <c r="B794" s="5">
        <v>1</v>
      </c>
      <c r="F794">
        <v>1</v>
      </c>
    </row>
    <row r="795" spans="1:6" x14ac:dyDescent="0.35">
      <c r="A795" t="s">
        <v>173</v>
      </c>
      <c r="B795" s="5">
        <v>1</v>
      </c>
      <c r="F795">
        <v>1</v>
      </c>
    </row>
    <row r="796" spans="1:6" x14ac:dyDescent="0.35">
      <c r="A796" t="s">
        <v>45</v>
      </c>
      <c r="B796" s="5">
        <v>1094</v>
      </c>
      <c r="F796">
        <v>1</v>
      </c>
    </row>
    <row r="797" spans="1:6" x14ac:dyDescent="0.35">
      <c r="A797" t="s">
        <v>222</v>
      </c>
      <c r="B797" s="5">
        <v>1544</v>
      </c>
      <c r="F797">
        <v>1</v>
      </c>
    </row>
    <row r="798" spans="1:6" ht="14.15" customHeight="1" x14ac:dyDescent="0.35">
      <c r="A798" t="s">
        <v>20</v>
      </c>
      <c r="B798" s="5">
        <v>137</v>
      </c>
      <c r="F798">
        <v>1</v>
      </c>
    </row>
    <row r="799" spans="1:6" ht="14.15" customHeight="1" x14ac:dyDescent="0.35">
      <c r="A799" t="s">
        <v>217</v>
      </c>
      <c r="B799" s="5">
        <v>1438</v>
      </c>
      <c r="F799">
        <v>1</v>
      </c>
    </row>
    <row r="800" spans="1:6" ht="14.15" customHeight="1" x14ac:dyDescent="0.35">
      <c r="A800" t="s">
        <v>218</v>
      </c>
      <c r="B800" s="5">
        <v>4316</v>
      </c>
      <c r="F800">
        <v>1</v>
      </c>
    </row>
    <row r="801" spans="1:6" ht="14.15" customHeight="1" x14ac:dyDescent="0.35">
      <c r="A801" t="s">
        <v>219</v>
      </c>
      <c r="B801" s="5">
        <f>4316*5</f>
        <v>21580</v>
      </c>
      <c r="F801">
        <v>1</v>
      </c>
    </row>
    <row r="802" spans="1:6" ht="14.15" customHeight="1" x14ac:dyDescent="0.35">
      <c r="A802" t="s">
        <v>220</v>
      </c>
      <c r="B802" s="5">
        <v>720</v>
      </c>
      <c r="F802">
        <v>1</v>
      </c>
    </row>
    <row r="803" spans="1:6" ht="14.15" customHeight="1" x14ac:dyDescent="0.35">
      <c r="A803" t="s">
        <v>221</v>
      </c>
      <c r="B803" s="5">
        <v>402</v>
      </c>
      <c r="F803">
        <v>1</v>
      </c>
    </row>
    <row r="804" spans="1:6" x14ac:dyDescent="0.35">
      <c r="A804" t="s">
        <v>278</v>
      </c>
      <c r="B804" s="5">
        <v>50</v>
      </c>
      <c r="F804">
        <v>1</v>
      </c>
    </row>
    <row r="805" spans="1:6" x14ac:dyDescent="0.35">
      <c r="A805" t="s">
        <v>279</v>
      </c>
      <c r="B805" s="5">
        <v>30</v>
      </c>
      <c r="F805">
        <v>1</v>
      </c>
    </row>
    <row r="806" spans="1:6" x14ac:dyDescent="0.35">
      <c r="A806" t="s">
        <v>85</v>
      </c>
      <c r="B806" s="5"/>
      <c r="F806">
        <v>1</v>
      </c>
    </row>
    <row r="807" spans="1:6" x14ac:dyDescent="0.35">
      <c r="A807" t="s">
        <v>86</v>
      </c>
      <c r="B807" s="5">
        <v>2</v>
      </c>
      <c r="F807">
        <v>1</v>
      </c>
    </row>
    <row r="808" spans="1:6" x14ac:dyDescent="0.35">
      <c r="A808" t="s">
        <v>87</v>
      </c>
      <c r="B808" s="5">
        <v>1</v>
      </c>
      <c r="F808">
        <v>1</v>
      </c>
    </row>
    <row r="809" spans="1:6" x14ac:dyDescent="0.35">
      <c r="A809" t="s">
        <v>88</v>
      </c>
      <c r="B809" s="5">
        <v>16</v>
      </c>
      <c r="F809">
        <v>1</v>
      </c>
    </row>
    <row r="810" spans="1:6" x14ac:dyDescent="0.35">
      <c r="A810" t="s">
        <v>89</v>
      </c>
      <c r="B810" s="5"/>
      <c r="F810">
        <v>1</v>
      </c>
    </row>
    <row r="811" spans="1:6" ht="14.15" customHeight="1" x14ac:dyDescent="0.35">
      <c r="B811" s="5"/>
      <c r="F811">
        <v>1</v>
      </c>
    </row>
    <row r="812" spans="1:6" x14ac:dyDescent="0.35">
      <c r="B812" s="5"/>
      <c r="F812">
        <v>1</v>
      </c>
    </row>
    <row r="813" spans="1:6" x14ac:dyDescent="0.35">
      <c r="A813" s="4" t="s">
        <v>61</v>
      </c>
      <c r="F813">
        <v>1</v>
      </c>
    </row>
    <row r="814" spans="1:6" x14ac:dyDescent="0.35">
      <c r="A814" s="1" t="s">
        <v>3</v>
      </c>
      <c r="B814" s="3" t="s">
        <v>1</v>
      </c>
      <c r="C814" s="1"/>
      <c r="D814" s="2" t="s">
        <v>0</v>
      </c>
      <c r="F814">
        <v>1</v>
      </c>
    </row>
    <row r="815" spans="1:6" x14ac:dyDescent="0.35">
      <c r="A815" t="s">
        <v>21</v>
      </c>
      <c r="B815">
        <v>259</v>
      </c>
      <c r="F815">
        <v>1</v>
      </c>
    </row>
    <row r="816" spans="1:6" x14ac:dyDescent="0.35">
      <c r="A816" t="s">
        <v>22</v>
      </c>
      <c r="B816">
        <v>276</v>
      </c>
      <c r="F816">
        <v>1</v>
      </c>
    </row>
    <row r="817" spans="1:6" x14ac:dyDescent="0.35">
      <c r="A817" t="s">
        <v>23</v>
      </c>
      <c r="B817">
        <v>214</v>
      </c>
      <c r="F817">
        <v>1</v>
      </c>
    </row>
    <row r="818" spans="1:6" x14ac:dyDescent="0.35">
      <c r="A818" t="s">
        <v>24</v>
      </c>
      <c r="B818">
        <v>199</v>
      </c>
      <c r="F818">
        <v>1</v>
      </c>
    </row>
    <row r="819" spans="1:6" x14ac:dyDescent="0.35">
      <c r="A819" t="s">
        <v>25</v>
      </c>
      <c r="B819">
        <v>207</v>
      </c>
      <c r="F819">
        <v>1</v>
      </c>
    </row>
    <row r="820" spans="1:6" x14ac:dyDescent="0.35">
      <c r="A820" t="s">
        <v>26</v>
      </c>
      <c r="B820">
        <v>178</v>
      </c>
      <c r="F820">
        <v>1</v>
      </c>
    </row>
    <row r="821" spans="1:6" x14ac:dyDescent="0.35">
      <c r="A821" t="s">
        <v>27</v>
      </c>
      <c r="B821">
        <v>6</v>
      </c>
      <c r="F821">
        <v>1</v>
      </c>
    </row>
    <row r="822" spans="1:6" x14ac:dyDescent="0.35">
      <c r="A822" t="s">
        <v>28</v>
      </c>
      <c r="B822">
        <v>24</v>
      </c>
      <c r="F822">
        <v>1</v>
      </c>
    </row>
    <row r="823" spans="1:6" x14ac:dyDescent="0.35">
      <c r="A823" t="s">
        <v>29</v>
      </c>
      <c r="B823">
        <v>2</v>
      </c>
      <c r="F823">
        <v>1</v>
      </c>
    </row>
    <row r="824" spans="1:6" x14ac:dyDescent="0.35">
      <c r="A824" t="s">
        <v>30</v>
      </c>
      <c r="B824">
        <v>68</v>
      </c>
      <c r="F824">
        <v>1</v>
      </c>
    </row>
    <row r="825" spans="1:6" x14ac:dyDescent="0.35">
      <c r="A825" t="s">
        <v>31</v>
      </c>
      <c r="B825">
        <v>4</v>
      </c>
      <c r="F825">
        <v>1</v>
      </c>
    </row>
    <row r="826" spans="1:6" x14ac:dyDescent="0.35">
      <c r="A826" t="s">
        <v>32</v>
      </c>
      <c r="B826">
        <v>94</v>
      </c>
      <c r="F826">
        <v>1</v>
      </c>
    </row>
    <row r="827" spans="1:6" x14ac:dyDescent="0.35">
      <c r="A827" t="s">
        <v>33</v>
      </c>
      <c r="B827">
        <v>5</v>
      </c>
      <c r="F827">
        <v>1</v>
      </c>
    </row>
    <row r="828" spans="1:6" x14ac:dyDescent="0.35">
      <c r="A828" t="s">
        <v>34</v>
      </c>
      <c r="B828">
        <v>10</v>
      </c>
      <c r="F828">
        <v>1</v>
      </c>
    </row>
    <row r="829" spans="1:6" x14ac:dyDescent="0.35">
      <c r="A829" t="s">
        <v>35</v>
      </c>
      <c r="B829">
        <v>12</v>
      </c>
      <c r="F829">
        <v>1</v>
      </c>
    </row>
    <row r="830" spans="1:6" x14ac:dyDescent="0.35">
      <c r="A830" t="s">
        <v>36</v>
      </c>
      <c r="B830">
        <v>55</v>
      </c>
      <c r="F830">
        <v>1</v>
      </c>
    </row>
    <row r="831" spans="1:6" x14ac:dyDescent="0.35">
      <c r="A831" t="s">
        <v>37</v>
      </c>
      <c r="B831">
        <v>19</v>
      </c>
      <c r="F831">
        <v>1</v>
      </c>
    </row>
    <row r="832" spans="1:6" x14ac:dyDescent="0.35">
      <c r="A832" t="s">
        <v>38</v>
      </c>
      <c r="B832" s="5">
        <v>17</v>
      </c>
      <c r="F832">
        <v>1</v>
      </c>
    </row>
    <row r="833" spans="1:6" x14ac:dyDescent="0.35">
      <c r="A833" t="s">
        <v>65</v>
      </c>
      <c r="B833" s="5"/>
      <c r="F833">
        <v>1</v>
      </c>
    </row>
    <row r="834" spans="1:6" x14ac:dyDescent="0.35">
      <c r="A834" t="s">
        <v>66</v>
      </c>
      <c r="B834" s="5">
        <v>78</v>
      </c>
      <c r="F834">
        <v>1</v>
      </c>
    </row>
    <row r="835" spans="1:6" x14ac:dyDescent="0.35">
      <c r="A835" t="s">
        <v>67</v>
      </c>
      <c r="B835" s="5">
        <v>78</v>
      </c>
      <c r="F835">
        <v>1</v>
      </c>
    </row>
    <row r="836" spans="1:6" x14ac:dyDescent="0.35">
      <c r="A836" t="s">
        <v>68</v>
      </c>
      <c r="B836" s="5">
        <v>78</v>
      </c>
      <c r="F836">
        <v>1</v>
      </c>
    </row>
    <row r="837" spans="1:6" x14ac:dyDescent="0.35">
      <c r="A837" t="s">
        <v>69</v>
      </c>
      <c r="B837" s="5"/>
      <c r="F837">
        <v>1</v>
      </c>
    </row>
    <row r="838" spans="1:6" x14ac:dyDescent="0.35">
      <c r="A838" t="s">
        <v>70</v>
      </c>
      <c r="B838" s="5">
        <v>141</v>
      </c>
      <c r="F838">
        <v>1</v>
      </c>
    </row>
    <row r="839" spans="1:6" x14ac:dyDescent="0.35">
      <c r="A839" t="s">
        <v>71</v>
      </c>
      <c r="B839" s="5">
        <v>141</v>
      </c>
      <c r="F839">
        <v>1</v>
      </c>
    </row>
    <row r="840" spans="1:6" x14ac:dyDescent="0.35">
      <c r="A840" t="s">
        <v>72</v>
      </c>
      <c r="B840" s="5">
        <v>141</v>
      </c>
      <c r="F840">
        <v>1</v>
      </c>
    </row>
    <row r="841" spans="1:6" x14ac:dyDescent="0.35">
      <c r="A841" t="s">
        <v>73</v>
      </c>
      <c r="B841" s="5"/>
      <c r="F841">
        <v>1</v>
      </c>
    </row>
    <row r="842" spans="1:6" x14ac:dyDescent="0.35">
      <c r="A842" t="s">
        <v>74</v>
      </c>
      <c r="B842" s="5"/>
      <c r="F842">
        <v>1</v>
      </c>
    </row>
    <row r="843" spans="1:6" x14ac:dyDescent="0.35">
      <c r="A843" t="s">
        <v>75</v>
      </c>
      <c r="B843" s="5"/>
      <c r="F843">
        <v>1</v>
      </c>
    </row>
    <row r="844" spans="1:6" x14ac:dyDescent="0.35">
      <c r="A844" t="s">
        <v>76</v>
      </c>
      <c r="B844" s="5"/>
      <c r="F844">
        <v>1</v>
      </c>
    </row>
    <row r="845" spans="1:6" x14ac:dyDescent="0.35">
      <c r="A845" t="s">
        <v>77</v>
      </c>
      <c r="B845" s="5"/>
      <c r="F845">
        <v>1</v>
      </c>
    </row>
    <row r="846" spans="1:6" x14ac:dyDescent="0.35">
      <c r="A846" t="s">
        <v>78</v>
      </c>
      <c r="B846" s="5"/>
      <c r="F846">
        <v>1</v>
      </c>
    </row>
    <row r="847" spans="1:6" x14ac:dyDescent="0.35">
      <c r="A847" t="s">
        <v>79</v>
      </c>
      <c r="B847" s="5"/>
      <c r="F847">
        <v>1</v>
      </c>
    </row>
    <row r="848" spans="1:6" x14ac:dyDescent="0.35">
      <c r="A848" t="s">
        <v>80</v>
      </c>
      <c r="B848" s="5"/>
      <c r="F848">
        <v>1</v>
      </c>
    </row>
    <row r="849" spans="1:6" x14ac:dyDescent="0.35">
      <c r="A849" t="s">
        <v>81</v>
      </c>
      <c r="B849" s="5"/>
      <c r="F849">
        <v>1</v>
      </c>
    </row>
    <row r="850" spans="1:6" x14ac:dyDescent="0.35">
      <c r="A850" t="s">
        <v>82</v>
      </c>
      <c r="B850" s="5">
        <v>1</v>
      </c>
      <c r="F850">
        <v>1</v>
      </c>
    </row>
    <row r="851" spans="1:6" x14ac:dyDescent="0.35">
      <c r="A851" t="s">
        <v>83</v>
      </c>
      <c r="B851" s="5">
        <v>2</v>
      </c>
      <c r="F851">
        <v>1</v>
      </c>
    </row>
    <row r="852" spans="1:6" x14ac:dyDescent="0.35">
      <c r="A852" t="s">
        <v>84</v>
      </c>
      <c r="B852" s="5"/>
      <c r="F852">
        <v>1</v>
      </c>
    </row>
    <row r="853" spans="1:6" x14ac:dyDescent="0.35">
      <c r="A853" t="s">
        <v>146</v>
      </c>
      <c r="B853" s="5"/>
      <c r="F853">
        <v>1</v>
      </c>
    </row>
    <row r="854" spans="1:6" x14ac:dyDescent="0.35">
      <c r="A854" t="s">
        <v>171</v>
      </c>
      <c r="B854" s="5">
        <v>12</v>
      </c>
      <c r="F854">
        <v>1</v>
      </c>
    </row>
    <row r="855" spans="1:6" x14ac:dyDescent="0.35">
      <c r="A855" t="s">
        <v>145</v>
      </c>
      <c r="B855" s="5">
        <v>9</v>
      </c>
      <c r="F855">
        <v>1</v>
      </c>
    </row>
    <row r="856" spans="1:6" x14ac:dyDescent="0.35">
      <c r="A856" t="s">
        <v>136</v>
      </c>
      <c r="B856" s="5">
        <v>2</v>
      </c>
      <c r="F856">
        <v>1</v>
      </c>
    </row>
    <row r="857" spans="1:6" x14ac:dyDescent="0.35">
      <c r="A857" t="s">
        <v>111</v>
      </c>
      <c r="B857" s="5">
        <v>3</v>
      </c>
      <c r="F857">
        <v>1</v>
      </c>
    </row>
    <row r="858" spans="1:6" x14ac:dyDescent="0.35">
      <c r="A858" t="s">
        <v>110</v>
      </c>
      <c r="B858" s="5">
        <v>4</v>
      </c>
      <c r="F858">
        <v>1</v>
      </c>
    </row>
    <row r="859" spans="1:6" x14ac:dyDescent="0.35">
      <c r="A859" t="s">
        <v>140</v>
      </c>
      <c r="B859" s="5">
        <v>2</v>
      </c>
      <c r="F859">
        <v>1</v>
      </c>
    </row>
    <row r="860" spans="1:6" x14ac:dyDescent="0.35">
      <c r="A860" t="s">
        <v>112</v>
      </c>
      <c r="B860" s="5">
        <v>3</v>
      </c>
      <c r="F860">
        <v>1</v>
      </c>
    </row>
    <row r="861" spans="1:6" x14ac:dyDescent="0.35">
      <c r="A861" t="s">
        <v>113</v>
      </c>
      <c r="B861" s="5">
        <v>10</v>
      </c>
      <c r="F861">
        <v>1</v>
      </c>
    </row>
    <row r="862" spans="1:6" x14ac:dyDescent="0.35">
      <c r="A862" t="s">
        <v>138</v>
      </c>
      <c r="B862" s="5">
        <v>3</v>
      </c>
      <c r="F862">
        <v>1</v>
      </c>
    </row>
    <row r="863" spans="1:6" x14ac:dyDescent="0.35">
      <c r="A863" t="s">
        <v>190</v>
      </c>
      <c r="B863" s="5">
        <v>3</v>
      </c>
      <c r="F863">
        <v>1</v>
      </c>
    </row>
    <row r="864" spans="1:6" x14ac:dyDescent="0.35">
      <c r="A864" t="s">
        <v>139</v>
      </c>
      <c r="B864" s="5">
        <v>7</v>
      </c>
      <c r="F864">
        <v>1</v>
      </c>
    </row>
    <row r="865" spans="1:6" x14ac:dyDescent="0.35">
      <c r="A865" t="s">
        <v>166</v>
      </c>
      <c r="B865" s="5">
        <v>1</v>
      </c>
      <c r="F865">
        <v>1</v>
      </c>
    </row>
    <row r="866" spans="1:6" x14ac:dyDescent="0.35">
      <c r="A866" t="s">
        <v>114</v>
      </c>
      <c r="B866" s="5">
        <v>2</v>
      </c>
      <c r="F866">
        <v>1</v>
      </c>
    </row>
    <row r="867" spans="1:6" x14ac:dyDescent="0.35">
      <c r="A867" t="s">
        <v>115</v>
      </c>
      <c r="B867" s="5">
        <v>5</v>
      </c>
      <c r="F867">
        <v>1</v>
      </c>
    </row>
    <row r="868" spans="1:6" x14ac:dyDescent="0.35">
      <c r="A868" t="s">
        <v>184</v>
      </c>
      <c r="B868" s="5">
        <v>1</v>
      </c>
      <c r="F868">
        <v>1</v>
      </c>
    </row>
    <row r="869" spans="1:6" x14ac:dyDescent="0.35">
      <c r="A869" t="s">
        <v>168</v>
      </c>
      <c r="B869" s="5">
        <v>1</v>
      </c>
      <c r="F869">
        <v>1</v>
      </c>
    </row>
    <row r="870" spans="1:6" x14ac:dyDescent="0.35">
      <c r="A870" t="s">
        <v>212</v>
      </c>
      <c r="B870" s="5">
        <v>1</v>
      </c>
      <c r="F870">
        <v>1</v>
      </c>
    </row>
    <row r="871" spans="1:6" x14ac:dyDescent="0.35">
      <c r="A871" t="s">
        <v>213</v>
      </c>
      <c r="B871" s="5">
        <v>1</v>
      </c>
      <c r="F871">
        <v>1</v>
      </c>
    </row>
    <row r="872" spans="1:6" x14ac:dyDescent="0.35">
      <c r="A872" t="s">
        <v>214</v>
      </c>
      <c r="B872" s="5">
        <v>2</v>
      </c>
      <c r="F872">
        <v>1</v>
      </c>
    </row>
    <row r="873" spans="1:6" x14ac:dyDescent="0.35">
      <c r="A873" t="s">
        <v>158</v>
      </c>
      <c r="B873" s="5">
        <v>2</v>
      </c>
      <c r="F873">
        <v>1</v>
      </c>
    </row>
    <row r="874" spans="1:6" x14ac:dyDescent="0.35">
      <c r="A874" t="s">
        <v>129</v>
      </c>
      <c r="B874" s="5">
        <v>2</v>
      </c>
      <c r="F874">
        <v>1</v>
      </c>
    </row>
    <row r="875" spans="1:6" x14ac:dyDescent="0.35">
      <c r="A875" t="s">
        <v>180</v>
      </c>
      <c r="B875" s="5">
        <v>1</v>
      </c>
      <c r="F875">
        <v>1</v>
      </c>
    </row>
    <row r="876" spans="1:6" x14ac:dyDescent="0.35">
      <c r="A876" t="s">
        <v>159</v>
      </c>
      <c r="B876" s="5">
        <v>1</v>
      </c>
      <c r="F876">
        <v>1</v>
      </c>
    </row>
    <row r="877" spans="1:6" x14ac:dyDescent="0.35">
      <c r="A877" t="s">
        <v>103</v>
      </c>
      <c r="B877" s="5">
        <v>2</v>
      </c>
      <c r="F877">
        <v>1</v>
      </c>
    </row>
    <row r="878" spans="1:6" x14ac:dyDescent="0.35">
      <c r="A878" t="s">
        <v>100</v>
      </c>
      <c r="B878" s="5">
        <v>1</v>
      </c>
      <c r="F878">
        <v>1</v>
      </c>
    </row>
    <row r="879" spans="1:6" x14ac:dyDescent="0.35">
      <c r="A879" t="s">
        <v>205</v>
      </c>
      <c r="B879" s="5">
        <v>1</v>
      </c>
      <c r="F879">
        <v>1</v>
      </c>
    </row>
    <row r="880" spans="1:6" x14ac:dyDescent="0.35">
      <c r="A880" t="s">
        <v>204</v>
      </c>
      <c r="B880" s="5">
        <v>1</v>
      </c>
      <c r="F880">
        <v>1</v>
      </c>
    </row>
    <row r="881" spans="1:6" x14ac:dyDescent="0.35">
      <c r="A881" t="s">
        <v>181</v>
      </c>
      <c r="B881" s="5">
        <v>2</v>
      </c>
      <c r="F881">
        <v>1</v>
      </c>
    </row>
    <row r="882" spans="1:6" x14ac:dyDescent="0.35">
      <c r="A882" t="s">
        <v>182</v>
      </c>
      <c r="B882" s="5">
        <v>4</v>
      </c>
      <c r="F882">
        <v>1</v>
      </c>
    </row>
    <row r="883" spans="1:6" x14ac:dyDescent="0.35">
      <c r="A883" t="s">
        <v>104</v>
      </c>
      <c r="B883" s="5">
        <v>14</v>
      </c>
      <c r="F883">
        <v>1</v>
      </c>
    </row>
    <row r="884" spans="1:6" x14ac:dyDescent="0.35">
      <c r="A884" t="s">
        <v>105</v>
      </c>
      <c r="B884" s="5">
        <v>12</v>
      </c>
      <c r="F884">
        <v>1</v>
      </c>
    </row>
    <row r="885" spans="1:6" x14ac:dyDescent="0.35">
      <c r="A885" t="s">
        <v>134</v>
      </c>
      <c r="B885" s="5">
        <v>2</v>
      </c>
      <c r="F885">
        <v>1</v>
      </c>
    </row>
    <row r="886" spans="1:6" x14ac:dyDescent="0.35">
      <c r="A886" t="s">
        <v>160</v>
      </c>
      <c r="B886" s="5">
        <v>1</v>
      </c>
      <c r="F886">
        <v>1</v>
      </c>
    </row>
    <row r="887" spans="1:6" x14ac:dyDescent="0.35">
      <c r="A887" t="s">
        <v>208</v>
      </c>
      <c r="B887" s="5">
        <v>1</v>
      </c>
      <c r="F887">
        <v>1</v>
      </c>
    </row>
    <row r="888" spans="1:6" x14ac:dyDescent="0.35">
      <c r="A888" t="s">
        <v>207</v>
      </c>
      <c r="B888" s="5">
        <v>1</v>
      </c>
      <c r="F888">
        <v>1</v>
      </c>
    </row>
    <row r="889" spans="1:6" x14ac:dyDescent="0.35">
      <c r="A889" t="s">
        <v>124</v>
      </c>
      <c r="B889" s="5">
        <v>1</v>
      </c>
      <c r="F889">
        <v>1</v>
      </c>
    </row>
    <row r="890" spans="1:6" x14ac:dyDescent="0.35">
      <c r="A890" t="s">
        <v>215</v>
      </c>
      <c r="B890" s="5">
        <v>1</v>
      </c>
      <c r="F890">
        <v>1</v>
      </c>
    </row>
    <row r="891" spans="1:6" x14ac:dyDescent="0.35">
      <c r="A891" t="s">
        <v>199</v>
      </c>
      <c r="B891" s="5">
        <v>1</v>
      </c>
      <c r="F891">
        <v>1</v>
      </c>
    </row>
    <row r="892" spans="1:6" x14ac:dyDescent="0.35">
      <c r="A892" t="s">
        <v>209</v>
      </c>
      <c r="B892" s="5">
        <v>1</v>
      </c>
      <c r="F892">
        <v>1</v>
      </c>
    </row>
    <row r="893" spans="1:6" x14ac:dyDescent="0.35">
      <c r="A893" t="s">
        <v>210</v>
      </c>
      <c r="B893" s="5">
        <v>1</v>
      </c>
      <c r="F893">
        <v>1</v>
      </c>
    </row>
    <row r="894" spans="1:6" x14ac:dyDescent="0.35">
      <c r="A894" t="s">
        <v>109</v>
      </c>
      <c r="B894" s="5">
        <v>1</v>
      </c>
      <c r="F894">
        <v>1</v>
      </c>
    </row>
    <row r="895" spans="1:6" ht="14.15" customHeight="1" x14ac:dyDescent="0.35">
      <c r="A895" t="s">
        <v>189</v>
      </c>
      <c r="B895" s="5">
        <v>1</v>
      </c>
      <c r="F895">
        <v>1</v>
      </c>
    </row>
    <row r="896" spans="1:6" x14ac:dyDescent="0.35">
      <c r="A896" t="s">
        <v>211</v>
      </c>
      <c r="B896" s="5">
        <v>2</v>
      </c>
      <c r="F896">
        <v>1</v>
      </c>
    </row>
    <row r="897" spans="1:6" x14ac:dyDescent="0.35">
      <c r="A897" t="s">
        <v>45</v>
      </c>
      <c r="B897" s="5">
        <v>153</v>
      </c>
      <c r="F897">
        <v>1</v>
      </c>
    </row>
    <row r="898" spans="1:6" x14ac:dyDescent="0.35">
      <c r="A898" t="s">
        <v>222</v>
      </c>
      <c r="B898" s="5">
        <v>140</v>
      </c>
      <c r="F898">
        <v>1</v>
      </c>
    </row>
    <row r="899" spans="1:6" ht="14.15" customHeight="1" x14ac:dyDescent="0.35">
      <c r="A899" t="s">
        <v>20</v>
      </c>
      <c r="B899" s="5">
        <v>319</v>
      </c>
      <c r="F899">
        <v>1</v>
      </c>
    </row>
    <row r="900" spans="1:6" x14ac:dyDescent="0.35">
      <c r="A900" t="s">
        <v>46</v>
      </c>
      <c r="B900" s="5">
        <v>2445</v>
      </c>
      <c r="F900">
        <v>1</v>
      </c>
    </row>
    <row r="901" spans="1:6" x14ac:dyDescent="0.35">
      <c r="A901" t="s">
        <v>174</v>
      </c>
      <c r="B901" s="5">
        <v>114</v>
      </c>
      <c r="D901" t="s">
        <v>175</v>
      </c>
      <c r="F901">
        <v>1</v>
      </c>
    </row>
    <row r="902" spans="1:6" x14ac:dyDescent="0.35">
      <c r="A902" t="s">
        <v>176</v>
      </c>
      <c r="B902" s="5">
        <v>213</v>
      </c>
      <c r="F902">
        <v>1</v>
      </c>
    </row>
    <row r="903" spans="1:6" x14ac:dyDescent="0.35">
      <c r="A903" t="s">
        <v>7</v>
      </c>
      <c r="B903" s="5">
        <v>876</v>
      </c>
      <c r="F903">
        <v>1</v>
      </c>
    </row>
    <row r="904" spans="1:6" x14ac:dyDescent="0.35">
      <c r="A904" t="s">
        <v>85</v>
      </c>
      <c r="B904" s="5"/>
      <c r="F904">
        <v>1</v>
      </c>
    </row>
    <row r="905" spans="1:6" x14ac:dyDescent="0.35">
      <c r="A905" t="s">
        <v>86</v>
      </c>
      <c r="B905" s="5">
        <v>1</v>
      </c>
      <c r="F905">
        <v>1</v>
      </c>
    </row>
    <row r="906" spans="1:6" x14ac:dyDescent="0.35">
      <c r="A906" t="s">
        <v>87</v>
      </c>
      <c r="B906" s="5"/>
      <c r="F906">
        <v>1</v>
      </c>
    </row>
    <row r="907" spans="1:6" x14ac:dyDescent="0.35">
      <c r="A907" t="s">
        <v>88</v>
      </c>
      <c r="B907" s="5">
        <v>1</v>
      </c>
      <c r="F907">
        <v>1</v>
      </c>
    </row>
    <row r="908" spans="1:6" x14ac:dyDescent="0.35">
      <c r="A908" t="s">
        <v>89</v>
      </c>
      <c r="B908" s="5"/>
      <c r="F908">
        <v>1</v>
      </c>
    </row>
    <row r="909" spans="1:6" x14ac:dyDescent="0.35">
      <c r="A909" t="s">
        <v>319</v>
      </c>
      <c r="B909" s="5"/>
      <c r="F909">
        <v>1</v>
      </c>
    </row>
    <row r="910" spans="1:6" x14ac:dyDescent="0.35">
      <c r="A910" t="s">
        <v>325</v>
      </c>
      <c r="B910" s="5"/>
      <c r="F910">
        <v>1</v>
      </c>
    </row>
    <row r="911" spans="1:6" x14ac:dyDescent="0.35">
      <c r="A911" t="s">
        <v>318</v>
      </c>
      <c r="B911" s="5"/>
      <c r="F911">
        <v>1</v>
      </c>
    </row>
    <row r="912" spans="1:6" x14ac:dyDescent="0.35">
      <c r="A912" t="s">
        <v>330</v>
      </c>
      <c r="B912" s="5">
        <v>1</v>
      </c>
      <c r="F912">
        <v>1</v>
      </c>
    </row>
    <row r="913" spans="1:6" x14ac:dyDescent="0.35">
      <c r="A913" t="s">
        <v>324</v>
      </c>
      <c r="B913" s="5"/>
      <c r="F913">
        <v>1</v>
      </c>
    </row>
    <row r="914" spans="1:6" x14ac:dyDescent="0.35">
      <c r="A914" t="s">
        <v>329</v>
      </c>
      <c r="B914" s="5">
        <v>3</v>
      </c>
      <c r="F914">
        <v>1</v>
      </c>
    </row>
    <row r="915" spans="1:6" x14ac:dyDescent="0.35">
      <c r="A915" t="s">
        <v>320</v>
      </c>
      <c r="B915" s="5">
        <v>1</v>
      </c>
      <c r="F915">
        <v>1</v>
      </c>
    </row>
    <row r="916" spans="1:6" x14ac:dyDescent="0.35">
      <c r="A916" t="s">
        <v>321</v>
      </c>
      <c r="B916" s="5">
        <v>1</v>
      </c>
      <c r="F916">
        <v>1</v>
      </c>
    </row>
    <row r="917" spans="1:6" x14ac:dyDescent="0.35">
      <c r="A917" t="s">
        <v>327</v>
      </c>
      <c r="B917" s="5"/>
      <c r="F917">
        <v>1</v>
      </c>
    </row>
    <row r="918" spans="1:6" x14ac:dyDescent="0.35">
      <c r="A918" t="s">
        <v>322</v>
      </c>
      <c r="B918" s="5">
        <v>1</v>
      </c>
      <c r="F918">
        <v>1</v>
      </c>
    </row>
    <row r="919" spans="1:6" x14ac:dyDescent="0.35">
      <c r="A919" t="s">
        <v>323</v>
      </c>
      <c r="B919" s="5">
        <v>2</v>
      </c>
      <c r="F919">
        <v>1</v>
      </c>
    </row>
    <row r="920" spans="1:6" x14ac:dyDescent="0.35">
      <c r="A920" t="s">
        <v>326</v>
      </c>
      <c r="B920" s="5"/>
      <c r="F920">
        <v>1</v>
      </c>
    </row>
    <row r="921" spans="1:6" x14ac:dyDescent="0.35">
      <c r="A921" t="s">
        <v>93</v>
      </c>
      <c r="B921">
        <v>40</v>
      </c>
      <c r="F921">
        <v>1</v>
      </c>
    </row>
    <row r="922" spans="1:6" x14ac:dyDescent="0.35">
      <c r="A922" t="s">
        <v>126</v>
      </c>
      <c r="B922">
        <f>434-44-14</f>
        <v>376</v>
      </c>
      <c r="F922">
        <v>1</v>
      </c>
    </row>
    <row r="923" spans="1:6" x14ac:dyDescent="0.35">
      <c r="B923" s="5"/>
      <c r="F923">
        <v>1</v>
      </c>
    </row>
    <row r="924" spans="1:6" x14ac:dyDescent="0.35">
      <c r="A924" s="4" t="s">
        <v>62</v>
      </c>
      <c r="F924">
        <v>1</v>
      </c>
    </row>
    <row r="925" spans="1:6" x14ac:dyDescent="0.35">
      <c r="A925" s="1" t="s">
        <v>3</v>
      </c>
      <c r="B925" s="3" t="s">
        <v>1</v>
      </c>
      <c r="C925" s="1"/>
      <c r="D925" s="2" t="s">
        <v>0</v>
      </c>
      <c r="F925">
        <v>1</v>
      </c>
    </row>
    <row r="926" spans="1:6" x14ac:dyDescent="0.35">
      <c r="A926" t="s">
        <v>50</v>
      </c>
      <c r="B926" s="5">
        <v>9588</v>
      </c>
      <c r="C926" s="4"/>
      <c r="F926">
        <v>1</v>
      </c>
    </row>
    <row r="927" spans="1:6" x14ac:dyDescent="0.35">
      <c r="A927" t="s">
        <v>51</v>
      </c>
      <c r="B927" s="5">
        <v>7199</v>
      </c>
      <c r="C927" s="4"/>
      <c r="D927" s="4"/>
      <c r="F927">
        <v>1</v>
      </c>
    </row>
    <row r="928" spans="1:6" x14ac:dyDescent="0.35">
      <c r="A928" t="s">
        <v>280</v>
      </c>
      <c r="B928" s="5">
        <v>638</v>
      </c>
      <c r="C928" s="4"/>
      <c r="D928" s="4"/>
      <c r="F928">
        <v>1</v>
      </c>
    </row>
    <row r="929" spans="1:6" x14ac:dyDescent="0.35">
      <c r="A929" t="s">
        <v>21</v>
      </c>
      <c r="B929" s="5">
        <v>1516</v>
      </c>
      <c r="F929">
        <v>1</v>
      </c>
    </row>
    <row r="930" spans="1:6" x14ac:dyDescent="0.35">
      <c r="A930" t="s">
        <v>22</v>
      </c>
      <c r="B930" s="5">
        <v>1689</v>
      </c>
      <c r="F930">
        <v>1</v>
      </c>
    </row>
    <row r="931" spans="1:6" x14ac:dyDescent="0.35">
      <c r="A931" t="s">
        <v>23</v>
      </c>
      <c r="B931" s="5">
        <v>1516</v>
      </c>
      <c r="F931">
        <v>1</v>
      </c>
    </row>
    <row r="932" spans="1:6" x14ac:dyDescent="0.35">
      <c r="A932" t="s">
        <v>24</v>
      </c>
      <c r="B932" s="5">
        <v>931</v>
      </c>
      <c r="F932">
        <v>1</v>
      </c>
    </row>
    <row r="933" spans="1:6" x14ac:dyDescent="0.35">
      <c r="A933" t="s">
        <v>25</v>
      </c>
      <c r="B933" s="5">
        <v>898</v>
      </c>
      <c r="F933">
        <v>1</v>
      </c>
    </row>
    <row r="934" spans="1:6" x14ac:dyDescent="0.35">
      <c r="A934" t="s">
        <v>26</v>
      </c>
      <c r="B934" s="5">
        <v>898</v>
      </c>
      <c r="F934">
        <v>1</v>
      </c>
    </row>
    <row r="935" spans="1:6" x14ac:dyDescent="0.35">
      <c r="A935" t="s">
        <v>27</v>
      </c>
      <c r="B935" s="5">
        <v>106</v>
      </c>
      <c r="F935">
        <v>1</v>
      </c>
    </row>
    <row r="936" spans="1:6" x14ac:dyDescent="0.35">
      <c r="A936" t="s">
        <v>28</v>
      </c>
      <c r="B936" s="5">
        <v>25</v>
      </c>
      <c r="F936">
        <v>1</v>
      </c>
    </row>
    <row r="937" spans="1:6" x14ac:dyDescent="0.35">
      <c r="A937" t="s">
        <v>29</v>
      </c>
      <c r="B937" s="5">
        <v>25</v>
      </c>
      <c r="F937">
        <v>1</v>
      </c>
    </row>
    <row r="938" spans="1:6" x14ac:dyDescent="0.35">
      <c r="A938" t="s">
        <v>30</v>
      </c>
      <c r="B938" s="5">
        <v>78</v>
      </c>
      <c r="F938">
        <v>1</v>
      </c>
    </row>
    <row r="939" spans="1:6" x14ac:dyDescent="0.35">
      <c r="A939" t="s">
        <v>31</v>
      </c>
      <c r="B939" s="5"/>
      <c r="F939">
        <v>1</v>
      </c>
    </row>
    <row r="940" spans="1:6" x14ac:dyDescent="0.35">
      <c r="A940" t="s">
        <v>32</v>
      </c>
      <c r="B940" s="5">
        <v>52</v>
      </c>
      <c r="F940">
        <v>1</v>
      </c>
    </row>
    <row r="941" spans="1:6" x14ac:dyDescent="0.35">
      <c r="A941" t="s">
        <v>33</v>
      </c>
      <c r="B941" s="5">
        <v>60</v>
      </c>
      <c r="F941">
        <v>1</v>
      </c>
    </row>
    <row r="942" spans="1:6" x14ac:dyDescent="0.35">
      <c r="A942" t="s">
        <v>34</v>
      </c>
      <c r="B942" s="5">
        <v>40</v>
      </c>
      <c r="F942">
        <v>1</v>
      </c>
    </row>
    <row r="943" spans="1:6" x14ac:dyDescent="0.35">
      <c r="A943" t="s">
        <v>35</v>
      </c>
      <c r="B943" s="5"/>
      <c r="F943">
        <v>1</v>
      </c>
    </row>
    <row r="944" spans="1:6" x14ac:dyDescent="0.35">
      <c r="A944" t="s">
        <v>36</v>
      </c>
      <c r="B944" s="5">
        <v>36</v>
      </c>
      <c r="F944">
        <v>1</v>
      </c>
    </row>
    <row r="945" spans="1:6" x14ac:dyDescent="0.35">
      <c r="A945" t="s">
        <v>37</v>
      </c>
      <c r="B945" s="5">
        <v>35</v>
      </c>
      <c r="F945">
        <v>1</v>
      </c>
    </row>
    <row r="946" spans="1:6" x14ac:dyDescent="0.35">
      <c r="A946" t="s">
        <v>38</v>
      </c>
      <c r="B946" s="5">
        <v>36</v>
      </c>
      <c r="F946">
        <v>1</v>
      </c>
    </row>
    <row r="947" spans="1:6" x14ac:dyDescent="0.35">
      <c r="A947" t="s">
        <v>52</v>
      </c>
      <c r="B947" s="5">
        <v>10</v>
      </c>
      <c r="F947">
        <v>1</v>
      </c>
    </row>
    <row r="948" spans="1:6" x14ac:dyDescent="0.35">
      <c r="A948" t="s">
        <v>47</v>
      </c>
      <c r="B948" s="5">
        <v>20</v>
      </c>
      <c r="F948">
        <v>1</v>
      </c>
    </row>
    <row r="949" spans="1:6" x14ac:dyDescent="0.35">
      <c r="A949" t="s">
        <v>274</v>
      </c>
      <c r="B949" s="5">
        <v>380</v>
      </c>
      <c r="F949">
        <v>1</v>
      </c>
    </row>
    <row r="950" spans="1:6" x14ac:dyDescent="0.35">
      <c r="A950" t="s">
        <v>273</v>
      </c>
      <c r="B950" s="5">
        <v>3737</v>
      </c>
      <c r="F950">
        <v>1</v>
      </c>
    </row>
    <row r="951" spans="1:6" x14ac:dyDescent="0.35">
      <c r="A951" t="s">
        <v>65</v>
      </c>
      <c r="B951" s="5"/>
      <c r="F951">
        <v>1</v>
      </c>
    </row>
    <row r="952" spans="1:6" x14ac:dyDescent="0.35">
      <c r="A952" t="s">
        <v>66</v>
      </c>
      <c r="B952" s="5">
        <v>119</v>
      </c>
      <c r="F952">
        <v>1</v>
      </c>
    </row>
    <row r="953" spans="1:6" x14ac:dyDescent="0.35">
      <c r="A953" t="s">
        <v>67</v>
      </c>
      <c r="B953" s="5">
        <v>12</v>
      </c>
      <c r="F953">
        <v>1</v>
      </c>
    </row>
    <row r="954" spans="1:6" x14ac:dyDescent="0.35">
      <c r="A954" t="s">
        <v>68</v>
      </c>
      <c r="B954" s="5">
        <v>12</v>
      </c>
      <c r="F954">
        <v>1</v>
      </c>
    </row>
    <row r="955" spans="1:6" x14ac:dyDescent="0.35">
      <c r="A955" t="s">
        <v>69</v>
      </c>
      <c r="B955" s="5"/>
      <c r="F955">
        <v>1</v>
      </c>
    </row>
    <row r="956" spans="1:6" x14ac:dyDescent="0.35">
      <c r="A956" t="s">
        <v>70</v>
      </c>
      <c r="B956" s="5">
        <v>447</v>
      </c>
      <c r="F956">
        <v>1</v>
      </c>
    </row>
    <row r="957" spans="1:6" x14ac:dyDescent="0.35">
      <c r="A957" t="s">
        <v>71</v>
      </c>
      <c r="B957" s="5">
        <v>415</v>
      </c>
      <c r="F957">
        <v>1</v>
      </c>
    </row>
    <row r="958" spans="1:6" x14ac:dyDescent="0.35">
      <c r="A958" t="s">
        <v>72</v>
      </c>
      <c r="B958" s="5">
        <v>424</v>
      </c>
      <c r="F958">
        <v>1</v>
      </c>
    </row>
    <row r="959" spans="1:6" x14ac:dyDescent="0.35">
      <c r="A959" t="s">
        <v>73</v>
      </c>
      <c r="B959" s="5"/>
      <c r="F959">
        <v>1</v>
      </c>
    </row>
    <row r="960" spans="1:6" x14ac:dyDescent="0.35">
      <c r="A960" t="s">
        <v>74</v>
      </c>
      <c r="B960" s="5">
        <v>24</v>
      </c>
      <c r="F960">
        <v>1</v>
      </c>
    </row>
    <row r="961" spans="1:6" x14ac:dyDescent="0.35">
      <c r="A961" t="s">
        <v>75</v>
      </c>
      <c r="B961" s="5">
        <v>126</v>
      </c>
      <c r="F961">
        <v>1</v>
      </c>
    </row>
    <row r="962" spans="1:6" x14ac:dyDescent="0.35">
      <c r="A962" t="s">
        <v>76</v>
      </c>
      <c r="B962" s="5">
        <v>70</v>
      </c>
      <c r="F962">
        <v>1</v>
      </c>
    </row>
    <row r="963" spans="1:6" x14ac:dyDescent="0.35">
      <c r="A963" t="s">
        <v>77</v>
      </c>
      <c r="B963" s="5">
        <v>3</v>
      </c>
      <c r="F963">
        <v>1</v>
      </c>
    </row>
    <row r="964" spans="1:6" x14ac:dyDescent="0.35">
      <c r="A964" t="s">
        <v>78</v>
      </c>
      <c r="B964" s="5"/>
      <c r="F964">
        <v>1</v>
      </c>
    </row>
    <row r="965" spans="1:6" x14ac:dyDescent="0.35">
      <c r="A965" t="s">
        <v>79</v>
      </c>
      <c r="B965" s="5">
        <v>6</v>
      </c>
      <c r="F965">
        <v>1</v>
      </c>
    </row>
    <row r="966" spans="1:6" x14ac:dyDescent="0.35">
      <c r="A966" t="s">
        <v>80</v>
      </c>
      <c r="B966" s="5"/>
      <c r="F966">
        <v>1</v>
      </c>
    </row>
    <row r="967" spans="1:6" x14ac:dyDescent="0.35">
      <c r="A967" t="s">
        <v>81</v>
      </c>
      <c r="B967" s="5"/>
      <c r="F967">
        <v>1</v>
      </c>
    </row>
    <row r="968" spans="1:6" x14ac:dyDescent="0.35">
      <c r="A968" t="s">
        <v>82</v>
      </c>
      <c r="B968" s="5"/>
      <c r="F968">
        <v>1</v>
      </c>
    </row>
    <row r="969" spans="1:6" x14ac:dyDescent="0.35">
      <c r="A969" t="s">
        <v>83</v>
      </c>
      <c r="B969" s="5">
        <v>30</v>
      </c>
      <c r="F969">
        <v>1</v>
      </c>
    </row>
    <row r="970" spans="1:6" x14ac:dyDescent="0.35">
      <c r="A970" t="s">
        <v>84</v>
      </c>
      <c r="B970" s="5">
        <v>130</v>
      </c>
      <c r="F970">
        <v>1</v>
      </c>
    </row>
    <row r="971" spans="1:6" x14ac:dyDescent="0.35">
      <c r="A971" t="s">
        <v>241</v>
      </c>
      <c r="B971" s="5">
        <v>10</v>
      </c>
      <c r="F971">
        <v>1</v>
      </c>
    </row>
    <row r="972" spans="1:6" x14ac:dyDescent="0.35">
      <c r="A972" t="s">
        <v>148</v>
      </c>
      <c r="B972" s="5"/>
      <c r="F972">
        <v>1</v>
      </c>
    </row>
    <row r="973" spans="1:6" x14ac:dyDescent="0.35">
      <c r="A973" t="s">
        <v>153</v>
      </c>
      <c r="B973" s="5">
        <v>4</v>
      </c>
      <c r="F973">
        <v>1</v>
      </c>
    </row>
    <row r="974" spans="1:6" x14ac:dyDescent="0.35">
      <c r="A974" t="s">
        <v>154</v>
      </c>
      <c r="B974" s="5">
        <v>13</v>
      </c>
      <c r="F974">
        <v>1</v>
      </c>
    </row>
    <row r="975" spans="1:6" x14ac:dyDescent="0.35">
      <c r="A975" t="s">
        <v>45</v>
      </c>
      <c r="B975" s="5">
        <v>866</v>
      </c>
      <c r="F975">
        <v>1</v>
      </c>
    </row>
    <row r="976" spans="1:6" x14ac:dyDescent="0.35">
      <c r="A976" t="s">
        <v>222</v>
      </c>
      <c r="B976" s="5">
        <v>1269</v>
      </c>
      <c r="F976">
        <v>1</v>
      </c>
    </row>
    <row r="977" spans="1:6" ht="14.15" customHeight="1" x14ac:dyDescent="0.35">
      <c r="A977" t="s">
        <v>20</v>
      </c>
      <c r="B977" s="5">
        <v>160</v>
      </c>
      <c r="F977">
        <v>1</v>
      </c>
    </row>
    <row r="978" spans="1:6" ht="14.15" customHeight="1" x14ac:dyDescent="0.35">
      <c r="A978" t="s">
        <v>217</v>
      </c>
      <c r="B978" s="5">
        <v>1230</v>
      </c>
      <c r="F978">
        <v>1</v>
      </c>
    </row>
    <row r="979" spans="1:6" ht="14.15" customHeight="1" x14ac:dyDescent="0.35">
      <c r="A979" t="s">
        <v>218</v>
      </c>
      <c r="B979" s="5">
        <v>3688</v>
      </c>
      <c r="F979">
        <v>1</v>
      </c>
    </row>
    <row r="980" spans="1:6" ht="14.15" customHeight="1" x14ac:dyDescent="0.35">
      <c r="A980" t="s">
        <v>219</v>
      </c>
      <c r="B980" s="5">
        <f>3688*5</f>
        <v>18440</v>
      </c>
      <c r="F980">
        <v>1</v>
      </c>
    </row>
    <row r="981" spans="1:6" ht="14.15" customHeight="1" x14ac:dyDescent="0.35">
      <c r="A981" t="s">
        <v>220</v>
      </c>
      <c r="B981" s="5">
        <v>615</v>
      </c>
      <c r="F981">
        <v>1</v>
      </c>
    </row>
    <row r="982" spans="1:6" ht="14.15" customHeight="1" x14ac:dyDescent="0.35">
      <c r="A982" t="s">
        <v>221</v>
      </c>
      <c r="B982" s="5">
        <v>416</v>
      </c>
      <c r="F982">
        <v>1</v>
      </c>
    </row>
    <row r="983" spans="1:6" x14ac:dyDescent="0.35">
      <c r="A983" t="s">
        <v>278</v>
      </c>
      <c r="B983" s="5">
        <v>50</v>
      </c>
      <c r="F983">
        <v>1</v>
      </c>
    </row>
    <row r="984" spans="1:6" x14ac:dyDescent="0.35">
      <c r="A984" t="s">
        <v>279</v>
      </c>
      <c r="B984" s="5">
        <v>30</v>
      </c>
      <c r="F984">
        <v>1</v>
      </c>
    </row>
    <row r="985" spans="1:6" x14ac:dyDescent="0.35">
      <c r="A985" t="s">
        <v>85</v>
      </c>
      <c r="B985" s="5"/>
      <c r="F985">
        <v>1</v>
      </c>
    </row>
    <row r="986" spans="1:6" x14ac:dyDescent="0.35">
      <c r="A986" t="s">
        <v>86</v>
      </c>
      <c r="B986" s="5">
        <v>1</v>
      </c>
      <c r="F986">
        <v>1</v>
      </c>
    </row>
    <row r="987" spans="1:6" x14ac:dyDescent="0.35">
      <c r="A987" t="s">
        <v>87</v>
      </c>
      <c r="B987" s="5"/>
      <c r="F987">
        <v>1</v>
      </c>
    </row>
    <row r="988" spans="1:6" x14ac:dyDescent="0.35">
      <c r="A988" t="s">
        <v>88</v>
      </c>
      <c r="B988" s="5">
        <v>6</v>
      </c>
      <c r="F988">
        <v>1</v>
      </c>
    </row>
    <row r="989" spans="1:6" x14ac:dyDescent="0.35">
      <c r="A989" t="s">
        <v>89</v>
      </c>
      <c r="B989" s="5"/>
      <c r="F989">
        <v>1</v>
      </c>
    </row>
    <row r="990" spans="1:6" ht="14.15" customHeight="1" x14ac:dyDescent="0.35">
      <c r="B990" s="5"/>
      <c r="F990">
        <v>1</v>
      </c>
    </row>
    <row r="991" spans="1:6" x14ac:dyDescent="0.35">
      <c r="B991" s="5"/>
      <c r="F991">
        <v>1</v>
      </c>
    </row>
    <row r="992" spans="1:6" x14ac:dyDescent="0.35">
      <c r="A992" s="4" t="s">
        <v>63</v>
      </c>
      <c r="F992">
        <v>1</v>
      </c>
    </row>
    <row r="993" spans="1:6" x14ac:dyDescent="0.35">
      <c r="A993" s="1" t="s">
        <v>3</v>
      </c>
      <c r="B993" s="3" t="s">
        <v>1</v>
      </c>
      <c r="C993" s="1"/>
      <c r="D993" s="2" t="s">
        <v>0</v>
      </c>
      <c r="F993">
        <v>1</v>
      </c>
    </row>
    <row r="994" spans="1:6" x14ac:dyDescent="0.35">
      <c r="A994" t="s">
        <v>21</v>
      </c>
      <c r="B994">
        <v>266</v>
      </c>
      <c r="F994">
        <v>1</v>
      </c>
    </row>
    <row r="995" spans="1:6" x14ac:dyDescent="0.35">
      <c r="A995" t="s">
        <v>22</v>
      </c>
      <c r="B995">
        <v>266</v>
      </c>
      <c r="F995">
        <v>1</v>
      </c>
    </row>
    <row r="996" spans="1:6" x14ac:dyDescent="0.35">
      <c r="A996" t="s">
        <v>23</v>
      </c>
      <c r="B996">
        <v>266</v>
      </c>
      <c r="F996">
        <v>1</v>
      </c>
    </row>
    <row r="997" spans="1:6" x14ac:dyDescent="0.35">
      <c r="A997" t="s">
        <v>24</v>
      </c>
      <c r="B997">
        <v>139</v>
      </c>
      <c r="F997">
        <v>1</v>
      </c>
    </row>
    <row r="998" spans="1:6" x14ac:dyDescent="0.35">
      <c r="A998" t="s">
        <v>25</v>
      </c>
      <c r="B998">
        <v>139</v>
      </c>
      <c r="F998">
        <v>1</v>
      </c>
    </row>
    <row r="999" spans="1:6" x14ac:dyDescent="0.35">
      <c r="A999" t="s">
        <v>26</v>
      </c>
      <c r="B999">
        <v>139</v>
      </c>
      <c r="F999">
        <v>1</v>
      </c>
    </row>
    <row r="1000" spans="1:6" x14ac:dyDescent="0.35">
      <c r="A1000" t="s">
        <v>27</v>
      </c>
      <c r="F1000">
        <v>1</v>
      </c>
    </row>
    <row r="1001" spans="1:6" x14ac:dyDescent="0.35">
      <c r="A1001" t="s">
        <v>28</v>
      </c>
      <c r="B1001">
        <v>21</v>
      </c>
      <c r="F1001">
        <v>1</v>
      </c>
    </row>
    <row r="1002" spans="1:6" x14ac:dyDescent="0.35">
      <c r="A1002" t="s">
        <v>29</v>
      </c>
      <c r="B1002">
        <v>9</v>
      </c>
      <c r="F1002">
        <v>1</v>
      </c>
    </row>
    <row r="1003" spans="1:6" x14ac:dyDescent="0.35">
      <c r="A1003" t="s">
        <v>30</v>
      </c>
      <c r="B1003">
        <v>37</v>
      </c>
      <c r="F1003">
        <v>1</v>
      </c>
    </row>
    <row r="1004" spans="1:6" x14ac:dyDescent="0.35">
      <c r="A1004" t="s">
        <v>31</v>
      </c>
      <c r="F1004">
        <v>1</v>
      </c>
    </row>
    <row r="1005" spans="1:6" x14ac:dyDescent="0.35">
      <c r="A1005" t="s">
        <v>32</v>
      </c>
      <c r="B1005">
        <v>66</v>
      </c>
      <c r="F1005">
        <v>1</v>
      </c>
    </row>
    <row r="1006" spans="1:6" x14ac:dyDescent="0.35">
      <c r="A1006" t="s">
        <v>33</v>
      </c>
      <c r="B1006">
        <v>12</v>
      </c>
      <c r="F1006">
        <v>1</v>
      </c>
    </row>
    <row r="1007" spans="1:6" x14ac:dyDescent="0.35">
      <c r="A1007" t="s">
        <v>34</v>
      </c>
      <c r="F1007">
        <v>1</v>
      </c>
    </row>
    <row r="1008" spans="1:6" x14ac:dyDescent="0.35">
      <c r="A1008" t="s">
        <v>35</v>
      </c>
      <c r="B1008">
        <v>3</v>
      </c>
      <c r="F1008">
        <v>1</v>
      </c>
    </row>
    <row r="1009" spans="1:6" x14ac:dyDescent="0.35">
      <c r="A1009" t="s">
        <v>36</v>
      </c>
      <c r="B1009">
        <v>29</v>
      </c>
      <c r="F1009">
        <v>1</v>
      </c>
    </row>
    <row r="1010" spans="1:6" x14ac:dyDescent="0.35">
      <c r="A1010" t="s">
        <v>37</v>
      </c>
      <c r="B1010">
        <v>3</v>
      </c>
      <c r="F1010">
        <v>1</v>
      </c>
    </row>
    <row r="1011" spans="1:6" x14ac:dyDescent="0.35">
      <c r="A1011" t="s">
        <v>38</v>
      </c>
      <c r="B1011" s="5">
        <v>4</v>
      </c>
      <c r="F1011">
        <v>1</v>
      </c>
    </row>
    <row r="1012" spans="1:6" x14ac:dyDescent="0.35">
      <c r="A1012" t="s">
        <v>65</v>
      </c>
      <c r="B1012" s="5"/>
      <c r="F1012">
        <v>1</v>
      </c>
    </row>
    <row r="1013" spans="1:6" x14ac:dyDescent="0.35">
      <c r="A1013" t="s">
        <v>66</v>
      </c>
      <c r="B1013" s="5">
        <v>67</v>
      </c>
      <c r="F1013">
        <v>1</v>
      </c>
    </row>
    <row r="1014" spans="1:6" x14ac:dyDescent="0.35">
      <c r="A1014" t="s">
        <v>67</v>
      </c>
      <c r="B1014" s="5">
        <v>67</v>
      </c>
      <c r="F1014">
        <v>1</v>
      </c>
    </row>
    <row r="1015" spans="1:6" x14ac:dyDescent="0.35">
      <c r="A1015" t="s">
        <v>68</v>
      </c>
      <c r="B1015" s="5">
        <v>67</v>
      </c>
      <c r="F1015">
        <v>1</v>
      </c>
    </row>
    <row r="1016" spans="1:6" x14ac:dyDescent="0.35">
      <c r="A1016" t="s">
        <v>69</v>
      </c>
      <c r="B1016" s="5"/>
      <c r="F1016">
        <v>1</v>
      </c>
    </row>
    <row r="1017" spans="1:6" x14ac:dyDescent="0.35">
      <c r="A1017" t="s">
        <v>70</v>
      </c>
      <c r="B1017" s="5">
        <v>131</v>
      </c>
      <c r="F1017">
        <v>1</v>
      </c>
    </row>
    <row r="1018" spans="1:6" x14ac:dyDescent="0.35">
      <c r="A1018" t="s">
        <v>71</v>
      </c>
      <c r="B1018" s="5">
        <v>131</v>
      </c>
      <c r="F1018">
        <v>1</v>
      </c>
    </row>
    <row r="1019" spans="1:6" x14ac:dyDescent="0.35">
      <c r="A1019" t="s">
        <v>72</v>
      </c>
      <c r="B1019" s="5">
        <v>131</v>
      </c>
      <c r="F1019">
        <v>1</v>
      </c>
    </row>
    <row r="1020" spans="1:6" x14ac:dyDescent="0.35">
      <c r="A1020" t="s">
        <v>73</v>
      </c>
      <c r="B1020" s="5"/>
      <c r="F1020">
        <v>1</v>
      </c>
    </row>
    <row r="1021" spans="1:6" x14ac:dyDescent="0.35">
      <c r="A1021" t="s">
        <v>74</v>
      </c>
      <c r="B1021" s="5"/>
      <c r="F1021">
        <v>1</v>
      </c>
    </row>
    <row r="1022" spans="1:6" x14ac:dyDescent="0.35">
      <c r="A1022" t="s">
        <v>75</v>
      </c>
      <c r="B1022" s="5"/>
      <c r="F1022">
        <v>1</v>
      </c>
    </row>
    <row r="1023" spans="1:6" x14ac:dyDescent="0.35">
      <c r="A1023" t="s">
        <v>76</v>
      </c>
      <c r="B1023" s="5"/>
      <c r="F1023">
        <v>1</v>
      </c>
    </row>
    <row r="1024" spans="1:6" x14ac:dyDescent="0.35">
      <c r="A1024" t="s">
        <v>77</v>
      </c>
      <c r="B1024" s="5"/>
      <c r="F1024">
        <v>1</v>
      </c>
    </row>
    <row r="1025" spans="1:6" x14ac:dyDescent="0.35">
      <c r="A1025" t="s">
        <v>78</v>
      </c>
      <c r="B1025" s="5"/>
      <c r="F1025">
        <v>1</v>
      </c>
    </row>
    <row r="1026" spans="1:6" x14ac:dyDescent="0.35">
      <c r="A1026" t="s">
        <v>79</v>
      </c>
      <c r="B1026" s="5"/>
      <c r="F1026">
        <v>1</v>
      </c>
    </row>
    <row r="1027" spans="1:6" x14ac:dyDescent="0.35">
      <c r="A1027" t="s">
        <v>80</v>
      </c>
      <c r="B1027" s="5"/>
      <c r="F1027">
        <v>1</v>
      </c>
    </row>
    <row r="1028" spans="1:6" x14ac:dyDescent="0.35">
      <c r="A1028" t="s">
        <v>81</v>
      </c>
      <c r="B1028" s="5"/>
      <c r="F1028">
        <v>1</v>
      </c>
    </row>
    <row r="1029" spans="1:6" x14ac:dyDescent="0.35">
      <c r="A1029" t="s">
        <v>82</v>
      </c>
      <c r="B1029" s="5"/>
      <c r="F1029">
        <v>1</v>
      </c>
    </row>
    <row r="1030" spans="1:6" x14ac:dyDescent="0.35">
      <c r="A1030" t="s">
        <v>83</v>
      </c>
      <c r="B1030" s="5"/>
      <c r="F1030">
        <v>1</v>
      </c>
    </row>
    <row r="1031" spans="1:6" x14ac:dyDescent="0.35">
      <c r="A1031" t="s">
        <v>84</v>
      </c>
      <c r="B1031" s="5"/>
      <c r="F1031">
        <v>1</v>
      </c>
    </row>
    <row r="1032" spans="1:6" x14ac:dyDescent="0.35">
      <c r="A1032" t="s">
        <v>146</v>
      </c>
      <c r="B1032" s="5"/>
      <c r="F1032">
        <v>1</v>
      </c>
    </row>
    <row r="1033" spans="1:6" x14ac:dyDescent="0.35">
      <c r="A1033" t="s">
        <v>171</v>
      </c>
      <c r="B1033" s="5">
        <v>12</v>
      </c>
      <c r="F1033">
        <v>1</v>
      </c>
    </row>
    <row r="1034" spans="1:6" x14ac:dyDescent="0.35">
      <c r="A1034" t="s">
        <v>145</v>
      </c>
      <c r="B1034" s="5">
        <v>6</v>
      </c>
      <c r="F1034">
        <v>1</v>
      </c>
    </row>
    <row r="1035" spans="1:6" x14ac:dyDescent="0.35">
      <c r="A1035" t="s">
        <v>113</v>
      </c>
      <c r="B1035" s="5">
        <v>6</v>
      </c>
      <c r="F1035">
        <v>1</v>
      </c>
    </row>
    <row r="1036" spans="1:6" x14ac:dyDescent="0.35">
      <c r="A1036" t="s">
        <v>138</v>
      </c>
      <c r="B1036" s="5">
        <v>1</v>
      </c>
      <c r="F1036">
        <v>1</v>
      </c>
    </row>
    <row r="1037" spans="1:6" x14ac:dyDescent="0.35">
      <c r="A1037" t="s">
        <v>190</v>
      </c>
      <c r="B1037" s="5">
        <v>3</v>
      </c>
      <c r="F1037">
        <v>1</v>
      </c>
    </row>
    <row r="1038" spans="1:6" x14ac:dyDescent="0.35">
      <c r="A1038" t="s">
        <v>139</v>
      </c>
      <c r="B1038" s="5">
        <v>5</v>
      </c>
      <c r="F1038">
        <v>1</v>
      </c>
    </row>
    <row r="1039" spans="1:6" x14ac:dyDescent="0.35">
      <c r="A1039" t="s">
        <v>231</v>
      </c>
      <c r="B1039" s="5">
        <v>1</v>
      </c>
      <c r="F1039">
        <v>1</v>
      </c>
    </row>
    <row r="1040" spans="1:6" x14ac:dyDescent="0.35">
      <c r="A1040" t="s">
        <v>202</v>
      </c>
      <c r="B1040" s="5">
        <v>1</v>
      </c>
      <c r="F1040">
        <v>1</v>
      </c>
    </row>
    <row r="1041" spans="1:6" x14ac:dyDescent="0.35">
      <c r="A1041" t="s">
        <v>232</v>
      </c>
      <c r="B1041" s="5">
        <v>1</v>
      </c>
      <c r="F1041">
        <v>1</v>
      </c>
    </row>
    <row r="1042" spans="1:6" x14ac:dyDescent="0.35">
      <c r="A1042" t="s">
        <v>158</v>
      </c>
      <c r="B1042" s="5">
        <v>1</v>
      </c>
      <c r="F1042">
        <v>1</v>
      </c>
    </row>
    <row r="1043" spans="1:6" x14ac:dyDescent="0.35">
      <c r="A1043" t="s">
        <v>129</v>
      </c>
      <c r="B1043" s="5">
        <v>2</v>
      </c>
      <c r="F1043">
        <v>1</v>
      </c>
    </row>
    <row r="1044" spans="1:6" x14ac:dyDescent="0.35">
      <c r="A1044" t="s">
        <v>229</v>
      </c>
      <c r="B1044" s="5">
        <v>1</v>
      </c>
      <c r="F1044">
        <v>1</v>
      </c>
    </row>
    <row r="1045" spans="1:6" x14ac:dyDescent="0.35">
      <c r="A1045" t="s">
        <v>104</v>
      </c>
      <c r="B1045" s="5">
        <v>6</v>
      </c>
      <c r="F1045">
        <v>1</v>
      </c>
    </row>
    <row r="1046" spans="1:6" x14ac:dyDescent="0.35">
      <c r="A1046" t="s">
        <v>105</v>
      </c>
      <c r="B1046" s="5">
        <v>4</v>
      </c>
      <c r="F1046">
        <v>1</v>
      </c>
    </row>
    <row r="1047" spans="1:6" x14ac:dyDescent="0.35">
      <c r="A1047" t="s">
        <v>134</v>
      </c>
      <c r="B1047" s="5">
        <v>2</v>
      </c>
      <c r="F1047">
        <v>1</v>
      </c>
    </row>
    <row r="1048" spans="1:6" x14ac:dyDescent="0.35">
      <c r="A1048" t="s">
        <v>160</v>
      </c>
      <c r="B1048" s="5">
        <v>1</v>
      </c>
      <c r="F1048">
        <v>1</v>
      </c>
    </row>
    <row r="1049" spans="1:6" x14ac:dyDescent="0.35">
      <c r="A1049" t="s">
        <v>230</v>
      </c>
      <c r="B1049" s="5">
        <v>1</v>
      </c>
      <c r="F1049">
        <v>1</v>
      </c>
    </row>
    <row r="1050" spans="1:6" x14ac:dyDescent="0.35">
      <c r="A1050" t="s">
        <v>233</v>
      </c>
      <c r="B1050" s="5">
        <v>1</v>
      </c>
      <c r="F1050">
        <v>1</v>
      </c>
    </row>
    <row r="1051" spans="1:6" x14ac:dyDescent="0.35">
      <c r="A1051" t="s">
        <v>45</v>
      </c>
      <c r="B1051" s="5">
        <v>144</v>
      </c>
      <c r="F1051">
        <v>1</v>
      </c>
    </row>
    <row r="1052" spans="1:6" x14ac:dyDescent="0.35">
      <c r="A1052" t="s">
        <v>222</v>
      </c>
      <c r="B1052" s="5">
        <v>130</v>
      </c>
      <c r="F1052">
        <v>1</v>
      </c>
    </row>
    <row r="1053" spans="1:6" ht="14.15" customHeight="1" x14ac:dyDescent="0.35">
      <c r="A1053" t="s">
        <v>20</v>
      </c>
      <c r="B1053" s="5">
        <v>318</v>
      </c>
      <c r="F1053">
        <v>1</v>
      </c>
    </row>
    <row r="1054" spans="1:6" x14ac:dyDescent="0.35">
      <c r="A1054" t="s">
        <v>46</v>
      </c>
      <c r="B1054" s="5">
        <v>1678</v>
      </c>
      <c r="F1054">
        <v>1</v>
      </c>
    </row>
    <row r="1055" spans="1:6" x14ac:dyDescent="0.35">
      <c r="A1055" t="s">
        <v>174</v>
      </c>
      <c r="B1055" s="5">
        <v>91</v>
      </c>
      <c r="D1055" t="s">
        <v>175</v>
      </c>
      <c r="F1055">
        <v>1</v>
      </c>
    </row>
    <row r="1056" spans="1:6" x14ac:dyDescent="0.35">
      <c r="A1056" t="s">
        <v>176</v>
      </c>
      <c r="B1056" s="5">
        <v>202</v>
      </c>
      <c r="F1056">
        <v>1</v>
      </c>
    </row>
    <row r="1057" spans="1:6" x14ac:dyDescent="0.35">
      <c r="A1057" t="s">
        <v>7</v>
      </c>
      <c r="B1057" s="5">
        <v>672</v>
      </c>
      <c r="F1057">
        <v>1</v>
      </c>
    </row>
    <row r="1058" spans="1:6" x14ac:dyDescent="0.35">
      <c r="A1058" t="s">
        <v>85</v>
      </c>
      <c r="B1058" s="5"/>
      <c r="F1058">
        <v>1</v>
      </c>
    </row>
    <row r="1059" spans="1:6" x14ac:dyDescent="0.35">
      <c r="A1059" t="s">
        <v>86</v>
      </c>
      <c r="B1059" s="5">
        <v>1</v>
      </c>
      <c r="F1059">
        <v>1</v>
      </c>
    </row>
    <row r="1060" spans="1:6" x14ac:dyDescent="0.35">
      <c r="A1060" t="s">
        <v>87</v>
      </c>
      <c r="B1060" s="5"/>
      <c r="F1060">
        <v>1</v>
      </c>
    </row>
    <row r="1061" spans="1:6" x14ac:dyDescent="0.35">
      <c r="A1061" t="s">
        <v>88</v>
      </c>
      <c r="B1061" s="5"/>
      <c r="F1061">
        <v>1</v>
      </c>
    </row>
    <row r="1062" spans="1:6" x14ac:dyDescent="0.35">
      <c r="A1062" t="s">
        <v>89</v>
      </c>
      <c r="B1062" s="5"/>
      <c r="F1062">
        <v>1</v>
      </c>
    </row>
    <row r="1063" spans="1:6" x14ac:dyDescent="0.35">
      <c r="A1063" t="s">
        <v>319</v>
      </c>
      <c r="B1063" s="5"/>
      <c r="F1063">
        <v>1</v>
      </c>
    </row>
    <row r="1064" spans="1:6" x14ac:dyDescent="0.35">
      <c r="A1064" t="s">
        <v>325</v>
      </c>
      <c r="B1064" s="5"/>
      <c r="F1064">
        <v>1</v>
      </c>
    </row>
    <row r="1065" spans="1:6" x14ac:dyDescent="0.35">
      <c r="A1065" t="s">
        <v>318</v>
      </c>
      <c r="B1065" s="5"/>
      <c r="F1065">
        <v>1</v>
      </c>
    </row>
    <row r="1066" spans="1:6" x14ac:dyDescent="0.35">
      <c r="A1066" t="s">
        <v>330</v>
      </c>
      <c r="B1066" s="5"/>
      <c r="F1066">
        <v>1</v>
      </c>
    </row>
    <row r="1067" spans="1:6" x14ac:dyDescent="0.35">
      <c r="A1067" t="s">
        <v>324</v>
      </c>
      <c r="B1067" s="5"/>
      <c r="F1067">
        <v>1</v>
      </c>
    </row>
    <row r="1068" spans="1:6" x14ac:dyDescent="0.35">
      <c r="A1068" t="s">
        <v>329</v>
      </c>
      <c r="B1068" s="5"/>
      <c r="F1068">
        <v>1</v>
      </c>
    </row>
    <row r="1069" spans="1:6" x14ac:dyDescent="0.35">
      <c r="A1069" t="s">
        <v>320</v>
      </c>
      <c r="B1069" s="5"/>
      <c r="F1069">
        <v>1</v>
      </c>
    </row>
    <row r="1070" spans="1:6" x14ac:dyDescent="0.35">
      <c r="A1070" t="s">
        <v>321</v>
      </c>
      <c r="B1070" s="5"/>
      <c r="F1070">
        <v>1</v>
      </c>
    </row>
    <row r="1071" spans="1:6" x14ac:dyDescent="0.35">
      <c r="A1071" t="s">
        <v>327</v>
      </c>
      <c r="B1071" s="5"/>
      <c r="F1071">
        <v>1</v>
      </c>
    </row>
    <row r="1072" spans="1:6" x14ac:dyDescent="0.35">
      <c r="A1072" t="s">
        <v>322</v>
      </c>
      <c r="B1072" s="5">
        <v>1</v>
      </c>
      <c r="F1072">
        <v>1</v>
      </c>
    </row>
    <row r="1073" spans="1:6" x14ac:dyDescent="0.35">
      <c r="A1073" t="s">
        <v>331</v>
      </c>
      <c r="B1073" s="5">
        <v>1</v>
      </c>
      <c r="F1073">
        <v>1</v>
      </c>
    </row>
    <row r="1074" spans="1:6" x14ac:dyDescent="0.35">
      <c r="A1074" t="s">
        <v>323</v>
      </c>
      <c r="B1074" s="5">
        <v>1</v>
      </c>
      <c r="F1074">
        <v>1</v>
      </c>
    </row>
    <row r="1075" spans="1:6" x14ac:dyDescent="0.35">
      <c r="A1075" t="s">
        <v>326</v>
      </c>
      <c r="B1075" s="5">
        <v>1</v>
      </c>
      <c r="F1075">
        <v>1</v>
      </c>
    </row>
    <row r="1076" spans="1:6" x14ac:dyDescent="0.35">
      <c r="A1076" t="s">
        <v>93</v>
      </c>
      <c r="B1076">
        <v>40</v>
      </c>
      <c r="F1076">
        <v>1</v>
      </c>
    </row>
    <row r="1077" spans="1:6" x14ac:dyDescent="0.35">
      <c r="A1077" t="s">
        <v>126</v>
      </c>
      <c r="B1077">
        <v>320</v>
      </c>
      <c r="F1077">
        <v>1</v>
      </c>
    </row>
    <row r="1078" spans="1:6" x14ac:dyDescent="0.35">
      <c r="B1078" s="5"/>
      <c r="F1078">
        <v>1</v>
      </c>
    </row>
    <row r="1079" spans="1:6" x14ac:dyDescent="0.35">
      <c r="A1079" s="4" t="s">
        <v>64</v>
      </c>
      <c r="F1079">
        <v>1</v>
      </c>
    </row>
    <row r="1080" spans="1:6" x14ac:dyDescent="0.35">
      <c r="A1080" s="1" t="s">
        <v>3</v>
      </c>
      <c r="B1080" s="3" t="s">
        <v>1</v>
      </c>
      <c r="C1080" s="1"/>
      <c r="D1080" s="2" t="s">
        <v>0</v>
      </c>
      <c r="F1080">
        <v>1</v>
      </c>
    </row>
    <row r="1081" spans="1:6" x14ac:dyDescent="0.35">
      <c r="A1081" t="s">
        <v>50</v>
      </c>
      <c r="B1081" s="5">
        <v>7349</v>
      </c>
      <c r="C1081" s="4"/>
      <c r="F1081">
        <v>1</v>
      </c>
    </row>
    <row r="1082" spans="1:6" x14ac:dyDescent="0.35">
      <c r="A1082" t="s">
        <v>51</v>
      </c>
      <c r="B1082" s="5">
        <v>5582</v>
      </c>
      <c r="C1082" s="4"/>
      <c r="D1082" s="4"/>
      <c r="F1082">
        <v>1</v>
      </c>
    </row>
    <row r="1083" spans="1:6" x14ac:dyDescent="0.35">
      <c r="A1083" t="s">
        <v>21</v>
      </c>
      <c r="B1083" s="5">
        <v>1035</v>
      </c>
      <c r="F1083">
        <v>1</v>
      </c>
    </row>
    <row r="1084" spans="1:6" x14ac:dyDescent="0.35">
      <c r="A1084" t="s">
        <v>22</v>
      </c>
      <c r="B1084" s="5">
        <v>1183</v>
      </c>
      <c r="F1084">
        <v>1</v>
      </c>
    </row>
    <row r="1085" spans="1:6" x14ac:dyDescent="0.35">
      <c r="A1085" t="s">
        <v>23</v>
      </c>
      <c r="B1085" s="5">
        <v>1054</v>
      </c>
      <c r="F1085">
        <v>1</v>
      </c>
    </row>
    <row r="1086" spans="1:6" x14ac:dyDescent="0.35">
      <c r="A1086" t="s">
        <v>24</v>
      </c>
      <c r="B1086" s="5">
        <v>742</v>
      </c>
      <c r="F1086">
        <v>1</v>
      </c>
    </row>
    <row r="1087" spans="1:6" x14ac:dyDescent="0.35">
      <c r="A1087" t="s">
        <v>25</v>
      </c>
      <c r="B1087" s="5">
        <v>772</v>
      </c>
      <c r="F1087">
        <v>1</v>
      </c>
    </row>
    <row r="1088" spans="1:6" x14ac:dyDescent="0.35">
      <c r="A1088" t="s">
        <v>26</v>
      </c>
      <c r="B1088" s="5">
        <v>983</v>
      </c>
      <c r="F1088">
        <v>1</v>
      </c>
    </row>
    <row r="1089" spans="1:6" x14ac:dyDescent="0.35">
      <c r="A1089" t="s">
        <v>27</v>
      </c>
      <c r="B1089" s="5">
        <v>54</v>
      </c>
      <c r="F1089">
        <v>1</v>
      </c>
    </row>
    <row r="1090" spans="1:6" x14ac:dyDescent="0.35">
      <c r="A1090" t="s">
        <v>28</v>
      </c>
      <c r="B1090" s="5">
        <v>20</v>
      </c>
      <c r="F1090">
        <v>1</v>
      </c>
    </row>
    <row r="1091" spans="1:6" x14ac:dyDescent="0.35">
      <c r="A1091" t="s">
        <v>29</v>
      </c>
      <c r="B1091" s="5">
        <v>20</v>
      </c>
      <c r="F1091">
        <v>1</v>
      </c>
    </row>
    <row r="1092" spans="1:6" x14ac:dyDescent="0.35">
      <c r="A1092" t="s">
        <v>30</v>
      </c>
      <c r="B1092" s="5">
        <v>32</v>
      </c>
      <c r="F1092">
        <v>1</v>
      </c>
    </row>
    <row r="1093" spans="1:6" x14ac:dyDescent="0.35">
      <c r="A1093" t="s">
        <v>31</v>
      </c>
      <c r="B1093" s="5"/>
      <c r="F1093">
        <v>1</v>
      </c>
    </row>
    <row r="1094" spans="1:6" x14ac:dyDescent="0.35">
      <c r="A1094" t="s">
        <v>32</v>
      </c>
      <c r="B1094" s="5">
        <v>38</v>
      </c>
      <c r="F1094">
        <v>1</v>
      </c>
    </row>
    <row r="1095" spans="1:6" x14ac:dyDescent="0.35">
      <c r="A1095" t="s">
        <v>33</v>
      </c>
      <c r="B1095" s="5">
        <v>40</v>
      </c>
      <c r="F1095">
        <v>1</v>
      </c>
    </row>
    <row r="1096" spans="1:6" x14ac:dyDescent="0.35">
      <c r="A1096" t="s">
        <v>34</v>
      </c>
      <c r="B1096" s="5">
        <v>35</v>
      </c>
      <c r="F1096">
        <v>1</v>
      </c>
    </row>
    <row r="1097" spans="1:6" x14ac:dyDescent="0.35">
      <c r="A1097" t="s">
        <v>35</v>
      </c>
      <c r="B1097" s="5"/>
      <c r="F1097">
        <v>1</v>
      </c>
    </row>
    <row r="1098" spans="1:6" x14ac:dyDescent="0.35">
      <c r="A1098" t="s">
        <v>36</v>
      </c>
      <c r="B1098" s="5">
        <v>14</v>
      </c>
      <c r="F1098">
        <v>1</v>
      </c>
    </row>
    <row r="1099" spans="1:6" x14ac:dyDescent="0.35">
      <c r="A1099" t="s">
        <v>37</v>
      </c>
      <c r="B1099" s="5">
        <v>14</v>
      </c>
      <c r="F1099">
        <v>1</v>
      </c>
    </row>
    <row r="1100" spans="1:6" x14ac:dyDescent="0.35">
      <c r="A1100" t="s">
        <v>38</v>
      </c>
      <c r="B1100" s="5">
        <v>14</v>
      </c>
      <c r="F1100">
        <v>1</v>
      </c>
    </row>
    <row r="1101" spans="1:6" x14ac:dyDescent="0.35">
      <c r="A1101" t="s">
        <v>52</v>
      </c>
      <c r="B1101" s="5">
        <v>10</v>
      </c>
      <c r="F1101">
        <v>1</v>
      </c>
    </row>
    <row r="1102" spans="1:6" x14ac:dyDescent="0.35">
      <c r="A1102" t="s">
        <v>47</v>
      </c>
      <c r="B1102" s="5">
        <v>20</v>
      </c>
      <c r="F1102">
        <v>1</v>
      </c>
    </row>
    <row r="1103" spans="1:6" x14ac:dyDescent="0.35">
      <c r="A1103" t="s">
        <v>274</v>
      </c>
      <c r="B1103" s="5">
        <v>2560</v>
      </c>
      <c r="F1103">
        <v>1</v>
      </c>
    </row>
    <row r="1104" spans="1:6" x14ac:dyDescent="0.35">
      <c r="A1104" t="s">
        <v>65</v>
      </c>
      <c r="B1104" s="5"/>
      <c r="F1104">
        <v>1</v>
      </c>
    </row>
    <row r="1105" spans="1:6" x14ac:dyDescent="0.35">
      <c r="A1105" t="s">
        <v>66</v>
      </c>
      <c r="B1105" s="5">
        <v>25</v>
      </c>
      <c r="F1105">
        <v>1</v>
      </c>
    </row>
    <row r="1106" spans="1:6" x14ac:dyDescent="0.35">
      <c r="A1106" t="s">
        <v>67</v>
      </c>
      <c r="B1106" s="5">
        <v>5</v>
      </c>
      <c r="F1106">
        <v>1</v>
      </c>
    </row>
    <row r="1107" spans="1:6" x14ac:dyDescent="0.35">
      <c r="A1107" t="s">
        <v>68</v>
      </c>
      <c r="B1107" s="5">
        <v>5</v>
      </c>
      <c r="F1107">
        <v>1</v>
      </c>
    </row>
    <row r="1108" spans="1:6" x14ac:dyDescent="0.35">
      <c r="A1108" t="s">
        <v>69</v>
      </c>
      <c r="B1108" s="5"/>
      <c r="F1108">
        <v>1</v>
      </c>
    </row>
    <row r="1109" spans="1:6" x14ac:dyDescent="0.35">
      <c r="A1109" t="s">
        <v>70</v>
      </c>
      <c r="B1109" s="5">
        <v>540</v>
      </c>
      <c r="F1109">
        <v>1</v>
      </c>
    </row>
    <row r="1110" spans="1:6" x14ac:dyDescent="0.35">
      <c r="A1110" t="s">
        <v>71</v>
      </c>
      <c r="B1110" s="5">
        <v>315</v>
      </c>
      <c r="F1110">
        <v>1</v>
      </c>
    </row>
    <row r="1111" spans="1:6" x14ac:dyDescent="0.35">
      <c r="A1111" t="s">
        <v>72</v>
      </c>
      <c r="B1111" s="5">
        <v>315</v>
      </c>
      <c r="F1111">
        <v>1</v>
      </c>
    </row>
    <row r="1112" spans="1:6" x14ac:dyDescent="0.35">
      <c r="A1112" t="s">
        <v>73</v>
      </c>
      <c r="B1112" s="5">
        <v>21</v>
      </c>
      <c r="F1112">
        <v>1</v>
      </c>
    </row>
    <row r="1113" spans="1:6" x14ac:dyDescent="0.35">
      <c r="A1113" t="s">
        <v>74</v>
      </c>
      <c r="B1113" s="5">
        <v>14</v>
      </c>
      <c r="F1113">
        <v>1</v>
      </c>
    </row>
    <row r="1114" spans="1:6" x14ac:dyDescent="0.35">
      <c r="A1114" t="s">
        <v>75</v>
      </c>
      <c r="B1114" s="5">
        <v>150</v>
      </c>
      <c r="F1114">
        <v>1</v>
      </c>
    </row>
    <row r="1115" spans="1:6" x14ac:dyDescent="0.35">
      <c r="A1115" t="s">
        <v>76</v>
      </c>
      <c r="B1115" s="5">
        <v>42</v>
      </c>
      <c r="F1115">
        <v>1</v>
      </c>
    </row>
    <row r="1116" spans="1:6" x14ac:dyDescent="0.35">
      <c r="A1116" t="s">
        <v>77</v>
      </c>
      <c r="B1116" s="5">
        <v>9</v>
      </c>
      <c r="F1116">
        <v>1</v>
      </c>
    </row>
    <row r="1117" spans="1:6" x14ac:dyDescent="0.35">
      <c r="A1117" t="s">
        <v>78</v>
      </c>
      <c r="B1117" s="5"/>
      <c r="F1117">
        <v>1</v>
      </c>
    </row>
    <row r="1118" spans="1:6" x14ac:dyDescent="0.35">
      <c r="A1118" t="s">
        <v>79</v>
      </c>
      <c r="B1118" s="5"/>
      <c r="F1118">
        <v>1</v>
      </c>
    </row>
    <row r="1119" spans="1:6" x14ac:dyDescent="0.35">
      <c r="A1119" t="s">
        <v>80</v>
      </c>
      <c r="B1119" s="5"/>
      <c r="F1119">
        <v>1</v>
      </c>
    </row>
    <row r="1120" spans="1:6" x14ac:dyDescent="0.35">
      <c r="A1120" t="s">
        <v>81</v>
      </c>
      <c r="B1120" s="5"/>
      <c r="F1120">
        <v>1</v>
      </c>
    </row>
    <row r="1121" spans="1:6" x14ac:dyDescent="0.35">
      <c r="A1121" t="s">
        <v>82</v>
      </c>
      <c r="B1121" s="5"/>
      <c r="F1121">
        <v>1</v>
      </c>
    </row>
    <row r="1122" spans="1:6" x14ac:dyDescent="0.35">
      <c r="A1122" t="s">
        <v>83</v>
      </c>
      <c r="B1122" s="5"/>
      <c r="F1122">
        <v>1</v>
      </c>
    </row>
    <row r="1123" spans="1:6" x14ac:dyDescent="0.35">
      <c r="A1123" t="s">
        <v>84</v>
      </c>
      <c r="B1123" s="5"/>
      <c r="F1123">
        <v>1</v>
      </c>
    </row>
    <row r="1124" spans="1:6" x14ac:dyDescent="0.35">
      <c r="A1124" t="s">
        <v>240</v>
      </c>
      <c r="B1124" s="5">
        <v>10</v>
      </c>
      <c r="F1124">
        <v>1</v>
      </c>
    </row>
    <row r="1125" spans="1:6" x14ac:dyDescent="0.35">
      <c r="A1125" t="s">
        <v>127</v>
      </c>
      <c r="B1125" s="5">
        <v>4</v>
      </c>
      <c r="F1125">
        <v>1</v>
      </c>
    </row>
    <row r="1126" spans="1:6" x14ac:dyDescent="0.35">
      <c r="A1126" t="s">
        <v>45</v>
      </c>
      <c r="B1126" s="5">
        <v>697</v>
      </c>
      <c r="F1126">
        <v>1</v>
      </c>
    </row>
    <row r="1127" spans="1:6" x14ac:dyDescent="0.35">
      <c r="A1127" t="s">
        <v>222</v>
      </c>
      <c r="B1127" s="5">
        <v>823</v>
      </c>
      <c r="F1127">
        <v>1</v>
      </c>
    </row>
    <row r="1128" spans="1:6" ht="14.15" customHeight="1" x14ac:dyDescent="0.35">
      <c r="A1128" t="s">
        <v>20</v>
      </c>
      <c r="B1128" s="5">
        <v>132</v>
      </c>
      <c r="F1128">
        <v>1</v>
      </c>
    </row>
    <row r="1129" spans="1:6" ht="14.15" customHeight="1" x14ac:dyDescent="0.35">
      <c r="A1129" t="s">
        <v>217</v>
      </c>
      <c r="B1129" s="5">
        <v>426</v>
      </c>
      <c r="F1129">
        <v>1</v>
      </c>
    </row>
    <row r="1130" spans="1:6" ht="14.15" customHeight="1" x14ac:dyDescent="0.35">
      <c r="A1130" t="s">
        <v>218</v>
      </c>
      <c r="B1130" s="5">
        <v>1276</v>
      </c>
      <c r="F1130">
        <v>1</v>
      </c>
    </row>
    <row r="1131" spans="1:6" ht="14.15" customHeight="1" x14ac:dyDescent="0.35">
      <c r="A1131" t="s">
        <v>219</v>
      </c>
      <c r="B1131" s="5">
        <f>1276*5</f>
        <v>6380</v>
      </c>
      <c r="F1131">
        <v>1</v>
      </c>
    </row>
    <row r="1132" spans="1:6" ht="14.15" customHeight="1" x14ac:dyDescent="0.35">
      <c r="A1132" t="s">
        <v>220</v>
      </c>
      <c r="B1132" s="5">
        <v>213</v>
      </c>
      <c r="F1132">
        <v>1</v>
      </c>
    </row>
    <row r="1133" spans="1:6" ht="14.15" customHeight="1" x14ac:dyDescent="0.35">
      <c r="A1133" t="s">
        <v>221</v>
      </c>
      <c r="B1133" s="5">
        <v>144</v>
      </c>
      <c r="F1133">
        <v>1</v>
      </c>
    </row>
    <row r="1134" spans="1:6" x14ac:dyDescent="0.35">
      <c r="A1134" t="s">
        <v>278</v>
      </c>
      <c r="B1134" s="5">
        <v>50</v>
      </c>
      <c r="F1134">
        <v>1</v>
      </c>
    </row>
    <row r="1135" spans="1:6" x14ac:dyDescent="0.35">
      <c r="A1135" t="s">
        <v>279</v>
      </c>
      <c r="B1135" s="5">
        <v>30</v>
      </c>
      <c r="F1135">
        <v>1</v>
      </c>
    </row>
    <row r="1136" spans="1:6" x14ac:dyDescent="0.35">
      <c r="A1136" t="s">
        <v>85</v>
      </c>
      <c r="B1136" s="5"/>
      <c r="F1136">
        <v>1</v>
      </c>
    </row>
    <row r="1137" spans="1:6" x14ac:dyDescent="0.35">
      <c r="A1137" t="s">
        <v>86</v>
      </c>
      <c r="B1137" s="5"/>
      <c r="F1137">
        <v>1</v>
      </c>
    </row>
    <row r="1138" spans="1:6" x14ac:dyDescent="0.35">
      <c r="A1138" t="s">
        <v>87</v>
      </c>
      <c r="B1138" s="5"/>
      <c r="F1138">
        <v>1</v>
      </c>
    </row>
    <row r="1139" spans="1:6" x14ac:dyDescent="0.35">
      <c r="A1139" t="s">
        <v>88</v>
      </c>
      <c r="B1139" s="5">
        <v>6</v>
      </c>
      <c r="F1139">
        <v>1</v>
      </c>
    </row>
    <row r="1140" spans="1:6" x14ac:dyDescent="0.35">
      <c r="A1140" t="s">
        <v>89</v>
      </c>
      <c r="B1140" s="5"/>
      <c r="F1140">
        <v>1</v>
      </c>
    </row>
    <row r="1141" spans="1:6" ht="14.15" customHeight="1" x14ac:dyDescent="0.35">
      <c r="B1141" s="5"/>
      <c r="F1141">
        <v>1</v>
      </c>
    </row>
    <row r="1142" spans="1:6" x14ac:dyDescent="0.35">
      <c r="A1142" s="4" t="s">
        <v>8</v>
      </c>
      <c r="F1142">
        <v>1</v>
      </c>
    </row>
    <row r="1143" spans="1:6" x14ac:dyDescent="0.35">
      <c r="A1143" s="1" t="s">
        <v>3</v>
      </c>
      <c r="B1143" s="3" t="s">
        <v>1</v>
      </c>
      <c r="C1143" s="1"/>
      <c r="D1143" s="2" t="s">
        <v>0</v>
      </c>
      <c r="F1143">
        <v>1</v>
      </c>
    </row>
    <row r="1144" spans="1:6" x14ac:dyDescent="0.35">
      <c r="A1144" t="s">
        <v>21</v>
      </c>
      <c r="B1144">
        <v>727</v>
      </c>
      <c r="F1144">
        <v>1</v>
      </c>
    </row>
    <row r="1145" spans="1:6" x14ac:dyDescent="0.35">
      <c r="A1145" t="s">
        <v>22</v>
      </c>
      <c r="B1145">
        <v>727</v>
      </c>
      <c r="F1145">
        <v>1</v>
      </c>
    </row>
    <row r="1146" spans="1:6" x14ac:dyDescent="0.35">
      <c r="A1146" t="s">
        <v>23</v>
      </c>
      <c r="B1146">
        <v>787</v>
      </c>
      <c r="F1146">
        <v>1</v>
      </c>
    </row>
    <row r="1147" spans="1:6" x14ac:dyDescent="0.35">
      <c r="A1147" t="s">
        <v>24</v>
      </c>
      <c r="B1147">
        <v>277</v>
      </c>
      <c r="F1147">
        <v>1</v>
      </c>
    </row>
    <row r="1148" spans="1:6" x14ac:dyDescent="0.35">
      <c r="A1148" t="s">
        <v>25</v>
      </c>
      <c r="B1148">
        <v>277</v>
      </c>
      <c r="F1148">
        <v>1</v>
      </c>
    </row>
    <row r="1149" spans="1:6" x14ac:dyDescent="0.35">
      <c r="A1149" t="s">
        <v>26</v>
      </c>
      <c r="B1149">
        <v>958</v>
      </c>
      <c r="F1149">
        <v>1</v>
      </c>
    </row>
    <row r="1150" spans="1:6" x14ac:dyDescent="0.35">
      <c r="A1150" t="s">
        <v>27</v>
      </c>
      <c r="F1150">
        <v>1</v>
      </c>
    </row>
    <row r="1151" spans="1:6" x14ac:dyDescent="0.35">
      <c r="A1151" t="s">
        <v>28</v>
      </c>
      <c r="B1151">
        <v>86</v>
      </c>
      <c r="F1151">
        <v>1</v>
      </c>
    </row>
    <row r="1152" spans="1:6" x14ac:dyDescent="0.35">
      <c r="A1152" t="s">
        <v>29</v>
      </c>
      <c r="F1152">
        <v>1</v>
      </c>
    </row>
    <row r="1153" spans="1:6" x14ac:dyDescent="0.35">
      <c r="A1153" t="s">
        <v>30</v>
      </c>
      <c r="B1153">
        <v>16</v>
      </c>
      <c r="F1153">
        <v>1</v>
      </c>
    </row>
    <row r="1154" spans="1:6" x14ac:dyDescent="0.35">
      <c r="A1154" t="s">
        <v>31</v>
      </c>
      <c r="F1154">
        <v>1</v>
      </c>
    </row>
    <row r="1155" spans="1:6" x14ac:dyDescent="0.35">
      <c r="A1155" t="s">
        <v>32</v>
      </c>
      <c r="B1155">
        <v>410</v>
      </c>
      <c r="F1155">
        <v>1</v>
      </c>
    </row>
    <row r="1156" spans="1:6" x14ac:dyDescent="0.35">
      <c r="A1156" t="s">
        <v>33</v>
      </c>
      <c r="B1156">
        <v>60</v>
      </c>
      <c r="F1156">
        <v>1</v>
      </c>
    </row>
    <row r="1157" spans="1:6" x14ac:dyDescent="0.35">
      <c r="A1157" t="s">
        <v>34</v>
      </c>
      <c r="B1157">
        <v>60</v>
      </c>
      <c r="F1157">
        <v>1</v>
      </c>
    </row>
    <row r="1158" spans="1:6" x14ac:dyDescent="0.35">
      <c r="A1158" t="s">
        <v>35</v>
      </c>
      <c r="B1158">
        <v>4</v>
      </c>
      <c r="F1158">
        <v>1</v>
      </c>
    </row>
    <row r="1159" spans="1:6" x14ac:dyDescent="0.35">
      <c r="A1159" t="s">
        <v>36</v>
      </c>
      <c r="B1159">
        <v>76</v>
      </c>
      <c r="F1159">
        <v>1</v>
      </c>
    </row>
    <row r="1160" spans="1:6" x14ac:dyDescent="0.35">
      <c r="A1160" t="s">
        <v>37</v>
      </c>
      <c r="B1160">
        <v>60</v>
      </c>
      <c r="F1160">
        <v>1</v>
      </c>
    </row>
    <row r="1161" spans="1:6" x14ac:dyDescent="0.35">
      <c r="A1161" t="s">
        <v>38</v>
      </c>
      <c r="B1161">
        <v>423</v>
      </c>
      <c r="F1161">
        <v>1</v>
      </c>
    </row>
    <row r="1162" spans="1:6" x14ac:dyDescent="0.35">
      <c r="A1162" t="s">
        <v>53</v>
      </c>
      <c r="B1162">
        <v>214</v>
      </c>
      <c r="F1162">
        <v>1</v>
      </c>
    </row>
    <row r="1163" spans="1:6" x14ac:dyDescent="0.35">
      <c r="A1163" t="s">
        <v>65</v>
      </c>
      <c r="B1163" s="5"/>
      <c r="F1163">
        <v>1</v>
      </c>
    </row>
    <row r="1164" spans="1:6" x14ac:dyDescent="0.35">
      <c r="A1164" t="s">
        <v>66</v>
      </c>
      <c r="B1164" s="5"/>
      <c r="F1164">
        <v>1</v>
      </c>
    </row>
    <row r="1165" spans="1:6" x14ac:dyDescent="0.35">
      <c r="A1165" t="s">
        <v>67</v>
      </c>
      <c r="B1165" s="5"/>
      <c r="F1165">
        <v>1</v>
      </c>
    </row>
    <row r="1166" spans="1:6" x14ac:dyDescent="0.35">
      <c r="A1166" t="s">
        <v>68</v>
      </c>
      <c r="B1166" s="5"/>
      <c r="F1166">
        <v>1</v>
      </c>
    </row>
    <row r="1167" spans="1:6" x14ac:dyDescent="0.35">
      <c r="A1167" t="s">
        <v>69</v>
      </c>
      <c r="B1167" s="5"/>
      <c r="F1167">
        <v>1</v>
      </c>
    </row>
    <row r="1168" spans="1:6" x14ac:dyDescent="0.35">
      <c r="A1168" t="s">
        <v>70</v>
      </c>
      <c r="B1168" s="5">
        <v>12</v>
      </c>
      <c r="F1168">
        <v>1</v>
      </c>
    </row>
    <row r="1169" spans="1:6" x14ac:dyDescent="0.35">
      <c r="A1169" t="s">
        <v>71</v>
      </c>
      <c r="B1169" s="5">
        <v>12</v>
      </c>
      <c r="F1169">
        <v>1</v>
      </c>
    </row>
    <row r="1170" spans="1:6" x14ac:dyDescent="0.35">
      <c r="A1170" t="s">
        <v>72</v>
      </c>
      <c r="B1170" s="5">
        <v>12</v>
      </c>
      <c r="F1170">
        <v>1</v>
      </c>
    </row>
    <row r="1171" spans="1:6" x14ac:dyDescent="0.35">
      <c r="A1171" t="s">
        <v>73</v>
      </c>
      <c r="B1171" s="5"/>
      <c r="F1171">
        <v>1</v>
      </c>
    </row>
    <row r="1172" spans="1:6" x14ac:dyDescent="0.35">
      <c r="A1172" t="s">
        <v>74</v>
      </c>
      <c r="B1172" s="5"/>
      <c r="F1172">
        <v>1</v>
      </c>
    </row>
    <row r="1173" spans="1:6" x14ac:dyDescent="0.35">
      <c r="A1173" t="s">
        <v>75</v>
      </c>
      <c r="B1173" s="5"/>
      <c r="F1173">
        <v>1</v>
      </c>
    </row>
    <row r="1174" spans="1:6" x14ac:dyDescent="0.35">
      <c r="A1174" t="s">
        <v>76</v>
      </c>
      <c r="B1174" s="5"/>
      <c r="F1174">
        <v>1</v>
      </c>
    </row>
    <row r="1175" spans="1:6" x14ac:dyDescent="0.35">
      <c r="A1175" t="s">
        <v>77</v>
      </c>
      <c r="B1175" s="5"/>
      <c r="F1175">
        <v>1</v>
      </c>
    </row>
    <row r="1176" spans="1:6" x14ac:dyDescent="0.35">
      <c r="A1176" t="s">
        <v>78</v>
      </c>
      <c r="B1176" s="5">
        <f>500/2/2</f>
        <v>125</v>
      </c>
      <c r="F1176">
        <v>1</v>
      </c>
    </row>
    <row r="1177" spans="1:6" x14ac:dyDescent="0.35">
      <c r="A1177" t="s">
        <v>79</v>
      </c>
      <c r="B1177" s="5"/>
      <c r="F1177">
        <v>1</v>
      </c>
    </row>
    <row r="1178" spans="1:6" x14ac:dyDescent="0.35">
      <c r="A1178" t="s">
        <v>80</v>
      </c>
      <c r="B1178" s="5">
        <v>35</v>
      </c>
      <c r="F1178">
        <v>1</v>
      </c>
    </row>
    <row r="1179" spans="1:6" x14ac:dyDescent="0.35">
      <c r="A1179" t="s">
        <v>81</v>
      </c>
      <c r="B1179" s="5"/>
      <c r="F1179">
        <v>1</v>
      </c>
    </row>
    <row r="1180" spans="1:6" x14ac:dyDescent="0.35">
      <c r="A1180" t="s">
        <v>82</v>
      </c>
      <c r="B1180" s="5"/>
      <c r="F1180">
        <v>1</v>
      </c>
    </row>
    <row r="1181" spans="1:6" x14ac:dyDescent="0.35">
      <c r="A1181" t="s">
        <v>83</v>
      </c>
      <c r="B1181" s="5"/>
      <c r="F1181">
        <v>1</v>
      </c>
    </row>
    <row r="1182" spans="1:6" x14ac:dyDescent="0.35">
      <c r="A1182" t="s">
        <v>84</v>
      </c>
      <c r="B1182" s="5">
        <v>374</v>
      </c>
      <c r="F1182">
        <v>1</v>
      </c>
    </row>
    <row r="1183" spans="1:6" x14ac:dyDescent="0.35">
      <c r="A1183" t="s">
        <v>171</v>
      </c>
      <c r="B1183" s="5">
        <v>9</v>
      </c>
      <c r="F1183">
        <v>1</v>
      </c>
    </row>
    <row r="1184" spans="1:6" x14ac:dyDescent="0.35">
      <c r="A1184" t="s">
        <v>145</v>
      </c>
      <c r="B1184" s="5">
        <v>3</v>
      </c>
      <c r="F1184">
        <v>1</v>
      </c>
    </row>
    <row r="1185" spans="1:6" x14ac:dyDescent="0.35">
      <c r="A1185" t="s">
        <v>136</v>
      </c>
      <c r="B1185" s="5"/>
      <c r="F1185">
        <v>1</v>
      </c>
    </row>
    <row r="1186" spans="1:6" x14ac:dyDescent="0.35">
      <c r="A1186" t="s">
        <v>234</v>
      </c>
      <c r="B1186" s="5">
        <v>1</v>
      </c>
      <c r="F1186">
        <v>1</v>
      </c>
    </row>
    <row r="1187" spans="1:6" x14ac:dyDescent="0.35">
      <c r="A1187" t="s">
        <v>115</v>
      </c>
      <c r="B1187" s="5">
        <v>1</v>
      </c>
      <c r="F1187">
        <v>1</v>
      </c>
    </row>
    <row r="1188" spans="1:6" x14ac:dyDescent="0.35">
      <c r="A1188" t="s">
        <v>236</v>
      </c>
      <c r="B1188" s="5">
        <v>1</v>
      </c>
      <c r="F1188">
        <v>1</v>
      </c>
    </row>
    <row r="1189" spans="1:6" x14ac:dyDescent="0.35">
      <c r="A1189" t="s">
        <v>235</v>
      </c>
      <c r="B1189" s="5">
        <v>1</v>
      </c>
      <c r="F1189">
        <v>1</v>
      </c>
    </row>
    <row r="1190" spans="1:6" x14ac:dyDescent="0.35">
      <c r="A1190" t="s">
        <v>269</v>
      </c>
      <c r="B1190" s="5">
        <v>214</v>
      </c>
      <c r="F1190">
        <v>1</v>
      </c>
    </row>
    <row r="1191" spans="1:6" x14ac:dyDescent="0.35">
      <c r="A1191" t="s">
        <v>45</v>
      </c>
      <c r="B1191" s="5">
        <v>462</v>
      </c>
      <c r="F1191">
        <v>1</v>
      </c>
    </row>
    <row r="1192" spans="1:6" x14ac:dyDescent="0.35">
      <c r="A1192" t="s">
        <v>222</v>
      </c>
      <c r="B1192" s="5">
        <v>1411</v>
      </c>
      <c r="F1192">
        <v>1</v>
      </c>
    </row>
    <row r="1193" spans="1:6" ht="14.15" customHeight="1" x14ac:dyDescent="0.35">
      <c r="A1193" t="s">
        <v>20</v>
      </c>
      <c r="B1193" s="5">
        <v>109</v>
      </c>
      <c r="F1193">
        <v>1</v>
      </c>
    </row>
    <row r="1194" spans="1:6" x14ac:dyDescent="0.35">
      <c r="A1194" t="s">
        <v>94</v>
      </c>
      <c r="B1194" s="5">
        <v>3406</v>
      </c>
      <c r="F1194">
        <v>1</v>
      </c>
    </row>
    <row r="1195" spans="1:6" x14ac:dyDescent="0.35">
      <c r="A1195" t="s">
        <v>223</v>
      </c>
      <c r="B1195" s="5">
        <v>280</v>
      </c>
      <c r="F1195">
        <v>1</v>
      </c>
    </row>
    <row r="1196" spans="1:6" x14ac:dyDescent="0.35">
      <c r="A1196" t="s">
        <v>267</v>
      </c>
      <c r="B1196">
        <v>4000</v>
      </c>
      <c r="F1196">
        <v>1</v>
      </c>
    </row>
    <row r="1197" spans="1:6" x14ac:dyDescent="0.35">
      <c r="A1197" t="s">
        <v>285</v>
      </c>
      <c r="B1197" s="5">
        <v>45</v>
      </c>
      <c r="F1197">
        <v>1</v>
      </c>
    </row>
    <row r="1198" spans="1:6" x14ac:dyDescent="0.35">
      <c r="A1198" t="s">
        <v>85</v>
      </c>
      <c r="B1198" s="5"/>
      <c r="F1198">
        <v>1</v>
      </c>
    </row>
    <row r="1199" spans="1:6" x14ac:dyDescent="0.35">
      <c r="A1199" t="s">
        <v>86</v>
      </c>
      <c r="B1199" s="5">
        <v>2</v>
      </c>
      <c r="F1199">
        <v>1</v>
      </c>
    </row>
    <row r="1200" spans="1:6" x14ac:dyDescent="0.35">
      <c r="A1200" t="s">
        <v>87</v>
      </c>
      <c r="B1200" s="5"/>
      <c r="F1200">
        <v>1</v>
      </c>
    </row>
    <row r="1201" spans="1:6" x14ac:dyDescent="0.35">
      <c r="A1201" t="s">
        <v>88</v>
      </c>
      <c r="B1201" s="5"/>
      <c r="F1201">
        <v>1</v>
      </c>
    </row>
    <row r="1202" spans="1:6" x14ac:dyDescent="0.35">
      <c r="A1202" t="s">
        <v>89</v>
      </c>
      <c r="B1202" s="5"/>
      <c r="F1202">
        <v>1</v>
      </c>
    </row>
    <row r="1203" spans="1:6" x14ac:dyDescent="0.35">
      <c r="A1203" t="s">
        <v>238</v>
      </c>
      <c r="B1203">
        <v>3300</v>
      </c>
      <c r="F1203">
        <v>1</v>
      </c>
    </row>
    <row r="1204" spans="1:6" x14ac:dyDescent="0.35">
      <c r="A1204" t="s">
        <v>93</v>
      </c>
      <c r="B1204">
        <v>40</v>
      </c>
      <c r="F1204">
        <v>1</v>
      </c>
    </row>
    <row r="1205" spans="1:6" x14ac:dyDescent="0.35">
      <c r="A1205" t="s">
        <v>126</v>
      </c>
      <c r="B1205">
        <f>52*3+56</f>
        <v>212</v>
      </c>
      <c r="F1205">
        <v>1</v>
      </c>
    </row>
    <row r="1206" spans="1:6" x14ac:dyDescent="0.35">
      <c r="A1206" t="s">
        <v>268</v>
      </c>
      <c r="B1206">
        <v>1500</v>
      </c>
      <c r="F1206">
        <v>1</v>
      </c>
    </row>
    <row r="1207" spans="1:6" x14ac:dyDescent="0.35">
      <c r="A1207" t="s">
        <v>334</v>
      </c>
      <c r="B1207">
        <v>3750</v>
      </c>
      <c r="F1207">
        <v>1</v>
      </c>
    </row>
    <row r="1208" spans="1:6" x14ac:dyDescent="0.35">
      <c r="F1208">
        <v>1</v>
      </c>
    </row>
    <row r="1209" spans="1:6" x14ac:dyDescent="0.35">
      <c r="A1209" s="4" t="s">
        <v>239</v>
      </c>
      <c r="F1209">
        <v>1</v>
      </c>
    </row>
    <row r="1210" spans="1:6" x14ac:dyDescent="0.35">
      <c r="A1210" s="1" t="s">
        <v>3</v>
      </c>
      <c r="B1210" s="3" t="s">
        <v>1</v>
      </c>
      <c r="C1210" s="1"/>
      <c r="D1210" s="2" t="s">
        <v>0</v>
      </c>
      <c r="F1210">
        <v>1</v>
      </c>
    </row>
    <row r="1211" spans="1:6" x14ac:dyDescent="0.35">
      <c r="A1211" t="s">
        <v>242</v>
      </c>
      <c r="B1211">
        <v>208</v>
      </c>
      <c r="F1211">
        <v>1</v>
      </c>
    </row>
    <row r="1212" spans="1:6" x14ac:dyDescent="0.35">
      <c r="A1212" t="s">
        <v>243</v>
      </c>
      <c r="B1212">
        <v>416</v>
      </c>
      <c r="F1212">
        <v>1</v>
      </c>
    </row>
    <row r="1213" spans="1:6" x14ac:dyDescent="0.35">
      <c r="A1213" t="s">
        <v>244</v>
      </c>
      <c r="B1213">
        <v>208</v>
      </c>
      <c r="F1213">
        <v>1</v>
      </c>
    </row>
    <row r="1214" spans="1:6" x14ac:dyDescent="0.35">
      <c r="A1214" t="s">
        <v>245</v>
      </c>
      <c r="B1214">
        <v>233</v>
      </c>
      <c r="F1214">
        <v>1</v>
      </c>
    </row>
    <row r="1215" spans="1:6" x14ac:dyDescent="0.35">
      <c r="A1215" t="s">
        <v>246</v>
      </c>
      <c r="B1215">
        <v>194</v>
      </c>
      <c r="F1215">
        <v>1</v>
      </c>
    </row>
    <row r="1216" spans="1:6" x14ac:dyDescent="0.35">
      <c r="A1216" t="s">
        <v>247</v>
      </c>
      <c r="B1216">
        <v>433</v>
      </c>
      <c r="F1216">
        <v>1</v>
      </c>
    </row>
    <row r="1217" spans="1:6" x14ac:dyDescent="0.35">
      <c r="A1217" t="s">
        <v>248</v>
      </c>
      <c r="B1217">
        <v>100</v>
      </c>
      <c r="F1217">
        <v>1</v>
      </c>
    </row>
    <row r="1218" spans="1:6" x14ac:dyDescent="0.35">
      <c r="A1218" t="s">
        <v>286</v>
      </c>
      <c r="B1218">
        <f>ROUNDUP(110125/4*1.05,0)</f>
        <v>28908</v>
      </c>
      <c r="F1218">
        <v>1</v>
      </c>
    </row>
    <row r="1219" spans="1:6" x14ac:dyDescent="0.35">
      <c r="A1219" t="s">
        <v>249</v>
      </c>
      <c r="B1219">
        <f>ROUNDUP(9006/40*1.15,0)</f>
        <v>259</v>
      </c>
      <c r="F1219">
        <v>1</v>
      </c>
    </row>
    <row r="1220" spans="1:6" x14ac:dyDescent="0.35">
      <c r="A1220" t="s">
        <v>250</v>
      </c>
      <c r="F1220">
        <v>1</v>
      </c>
    </row>
    <row r="1221" spans="1:6" x14ac:dyDescent="0.35">
      <c r="A1221" t="s">
        <v>251</v>
      </c>
      <c r="F1221">
        <v>1</v>
      </c>
    </row>
    <row r="1222" spans="1:6" x14ac:dyDescent="0.35">
      <c r="A1222" t="s">
        <v>252</v>
      </c>
      <c r="F1222">
        <v>1</v>
      </c>
    </row>
    <row r="1223" spans="1:6" x14ac:dyDescent="0.35">
      <c r="A1223" t="s">
        <v>253</v>
      </c>
      <c r="F1223">
        <v>1</v>
      </c>
    </row>
    <row r="1224" spans="1:6" x14ac:dyDescent="0.35">
      <c r="A1224" t="s">
        <v>254</v>
      </c>
      <c r="F1224">
        <v>1</v>
      </c>
    </row>
    <row r="1225" spans="1:6" x14ac:dyDescent="0.35">
      <c r="A1225" t="s">
        <v>255</v>
      </c>
      <c r="F1225">
        <v>1</v>
      </c>
    </row>
    <row r="1226" spans="1:6" x14ac:dyDescent="0.35">
      <c r="A1226" t="s">
        <v>256</v>
      </c>
      <c r="F1226">
        <v>1</v>
      </c>
    </row>
    <row r="1227" spans="1:6" x14ac:dyDescent="0.35">
      <c r="A1227" t="s">
        <v>257</v>
      </c>
      <c r="B1227">
        <f>ROUNDUP(6488*2/12*1.15+1829,0)</f>
        <v>3073</v>
      </c>
      <c r="F1227">
        <v>1</v>
      </c>
    </row>
    <row r="1228" spans="1:6" x14ac:dyDescent="0.35">
      <c r="A1228" t="s">
        <v>258</v>
      </c>
      <c r="B1228">
        <f>ROUNDUP(6608/12*1.15,0)</f>
        <v>634</v>
      </c>
      <c r="F1228">
        <v>1</v>
      </c>
    </row>
    <row r="1229" spans="1:6" x14ac:dyDescent="0.35">
      <c r="A1229" t="s">
        <v>259</v>
      </c>
      <c r="F1229">
        <v>1</v>
      </c>
    </row>
    <row r="1230" spans="1:6" x14ac:dyDescent="0.35">
      <c r="A1230" t="s">
        <v>260</v>
      </c>
      <c r="F1230">
        <v>1</v>
      </c>
    </row>
    <row r="1231" spans="1:6" x14ac:dyDescent="0.35">
      <c r="A1231" t="s">
        <v>261</v>
      </c>
      <c r="F1231">
        <v>1</v>
      </c>
    </row>
    <row r="1232" spans="1:6" x14ac:dyDescent="0.35">
      <c r="A1232" t="s">
        <v>262</v>
      </c>
      <c r="B1232">
        <f>ROUNDUP(3703/12*1.15,0)</f>
        <v>355</v>
      </c>
      <c r="F1232">
        <v>1</v>
      </c>
    </row>
    <row r="1233" spans="1:6" x14ac:dyDescent="0.35">
      <c r="A1233" t="s">
        <v>263</v>
      </c>
      <c r="B1233">
        <v>1282</v>
      </c>
      <c r="F1233">
        <v>1</v>
      </c>
    </row>
    <row r="1234" spans="1:6" x14ac:dyDescent="0.35">
      <c r="A1234" t="s">
        <v>266</v>
      </c>
      <c r="B1234">
        <v>13</v>
      </c>
      <c r="F1234">
        <v>1</v>
      </c>
    </row>
    <row r="1235" spans="1:6" x14ac:dyDescent="0.35">
      <c r="A1235" t="s">
        <v>264</v>
      </c>
      <c r="B1235">
        <v>132</v>
      </c>
      <c r="F1235">
        <v>1</v>
      </c>
    </row>
    <row r="1236" spans="1:6" x14ac:dyDescent="0.35">
      <c r="A1236" t="s">
        <v>265</v>
      </c>
      <c r="B1236">
        <v>140</v>
      </c>
      <c r="F1236">
        <v>1</v>
      </c>
    </row>
    <row r="1237" spans="1:6" x14ac:dyDescent="0.35">
      <c r="A1237" t="s">
        <v>287</v>
      </c>
      <c r="B1237">
        <v>6</v>
      </c>
      <c r="F1237">
        <v>1</v>
      </c>
    </row>
  </sheetData>
  <phoneticPr fontId="2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278"/>
  <sheetViews>
    <sheetView workbookViewId="0">
      <selection activeCell="B9" sqref="B9"/>
    </sheetView>
  </sheetViews>
  <sheetFormatPr defaultRowHeight="14.5" x14ac:dyDescent="0.35"/>
  <cols>
    <col min="1" max="1" width="47.1796875" bestFit="1" customWidth="1"/>
    <col min="2" max="2" width="7.1796875" customWidth="1"/>
    <col min="3" max="3" width="6" customWidth="1"/>
    <col min="4" max="4" width="27.54296875" customWidth="1"/>
    <col min="5" max="5" width="7.7265625" customWidth="1"/>
  </cols>
  <sheetData>
    <row r="1" spans="1:4" x14ac:dyDescent="0.35">
      <c r="A1" s="4"/>
      <c r="D1" s="6" t="s">
        <v>56</v>
      </c>
    </row>
    <row r="2" spans="1:4" x14ac:dyDescent="0.35">
      <c r="A2" s="4"/>
    </row>
    <row r="3" spans="1:4" x14ac:dyDescent="0.35">
      <c r="A3" s="4"/>
    </row>
    <row r="4" spans="1:4" x14ac:dyDescent="0.35">
      <c r="A4" s="4"/>
    </row>
    <row r="5" spans="1:4" x14ac:dyDescent="0.35">
      <c r="A5" s="4" t="s">
        <v>55</v>
      </c>
    </row>
    <row r="7" spans="1:4" x14ac:dyDescent="0.35">
      <c r="A7" s="4" t="s">
        <v>4</v>
      </c>
    </row>
    <row r="8" spans="1:4" x14ac:dyDescent="0.35">
      <c r="A8" s="1" t="s">
        <v>3</v>
      </c>
      <c r="B8" s="3" t="s">
        <v>1</v>
      </c>
      <c r="C8" s="1"/>
      <c r="D8" s="2" t="s">
        <v>0</v>
      </c>
    </row>
    <row r="9" spans="1:4" x14ac:dyDescent="0.35">
      <c r="A9" t="s">
        <v>48</v>
      </c>
      <c r="B9" s="5">
        <f>SUMIFS(Takeoff!$B$11:$B$1443,Takeoff!$A$11:$A$1443,A9,Takeoff!$F$11:F$1443,1)</f>
        <v>42291</v>
      </c>
      <c r="C9" s="4"/>
      <c r="D9" s="4"/>
    </row>
    <row r="10" spans="1:4" x14ac:dyDescent="0.35">
      <c r="A10" t="s">
        <v>49</v>
      </c>
      <c r="B10" s="5">
        <f>SUMIFS(Takeoff!$B$11:$B$1443,Takeoff!$A$11:$A$1443,A10,Takeoff!$F$11:F$1443,1)</f>
        <v>25184</v>
      </c>
      <c r="C10" s="4"/>
      <c r="D10" s="4"/>
    </row>
    <row r="11" spans="1:4" x14ac:dyDescent="0.35">
      <c r="A11" t="s">
        <v>224</v>
      </c>
      <c r="B11" s="5">
        <f>SUMIFS(Takeoff!$B$11:$B$1443,Takeoff!$A$11:$A$1443,A11,Takeoff!$F$11:F$1443,1)</f>
        <v>4247</v>
      </c>
      <c r="C11" s="4"/>
      <c r="D11" s="4"/>
    </row>
    <row r="12" spans="1:4" x14ac:dyDescent="0.35">
      <c r="A12" t="s">
        <v>225</v>
      </c>
      <c r="B12" s="5">
        <f>SUMIFS(Takeoff!$B$11:$B$1443,Takeoff!$A$11:$A$1443,A12,Takeoff!$F$11:F$1443,1)</f>
        <v>4329</v>
      </c>
      <c r="C12" s="4"/>
      <c r="D12" s="4"/>
    </row>
    <row r="13" spans="1:4" x14ac:dyDescent="0.35">
      <c r="A13" t="s">
        <v>270</v>
      </c>
      <c r="B13" s="5">
        <f>SUMIFS(Takeoff!$B$11:$B$1443,Takeoff!$A$11:$A$1443,A13,Takeoff!$F$11:F$1443,1)</f>
        <v>83</v>
      </c>
      <c r="C13" s="4"/>
      <c r="D13" s="4"/>
    </row>
    <row r="14" spans="1:4" x14ac:dyDescent="0.35">
      <c r="A14" t="s">
        <v>282</v>
      </c>
      <c r="B14" s="5">
        <f>SUMIFS(Takeoff!$B$11:$B$1443,Takeoff!$A$11:$A$1443,A14,Takeoff!$F$11:F$1443,1)</f>
        <v>3295</v>
      </c>
      <c r="C14" s="4"/>
      <c r="D14" s="4"/>
    </row>
    <row r="15" spans="1:4" x14ac:dyDescent="0.35">
      <c r="A15" t="s">
        <v>271</v>
      </c>
      <c r="B15" s="5">
        <f>SUMIFS(Takeoff!$B$11:$B$1443,Takeoff!$A$11:$A$1443,A15,Takeoff!$F$11:F$1443,1)</f>
        <v>1072</v>
      </c>
      <c r="C15" s="4"/>
      <c r="D15" s="4"/>
    </row>
    <row r="16" spans="1:4" x14ac:dyDescent="0.35">
      <c r="A16" t="s">
        <v>21</v>
      </c>
      <c r="B16" s="5">
        <f>SUMIFS(Takeoff!$B$11:$B$1443,Takeoff!$A$11:$A$1443,A16,Takeoff!$F$11:F$1443,1)</f>
        <v>12224</v>
      </c>
    </row>
    <row r="17" spans="1:5" x14ac:dyDescent="0.35">
      <c r="A17" t="s">
        <v>22</v>
      </c>
      <c r="B17" s="5">
        <f>SUMIFS(Takeoff!$B$11:$B$1443,Takeoff!$A$11:$A$1443,A17,Takeoff!$F$11:F$1443,1)</f>
        <v>12458</v>
      </c>
      <c r="D17" s="5" t="s">
        <v>39</v>
      </c>
      <c r="E17">
        <f>B16*12+B17*14+B18*16</f>
        <v>485244</v>
      </c>
    </row>
    <row r="18" spans="1:5" x14ac:dyDescent="0.35">
      <c r="A18" t="s">
        <v>23</v>
      </c>
      <c r="B18" s="5">
        <f>SUMIFS(Takeoff!$B$11:$B$1443,Takeoff!$A$11:$A$1443,A18,Takeoff!$F$11:F$1443,1)</f>
        <v>10259</v>
      </c>
    </row>
    <row r="19" spans="1:5" x14ac:dyDescent="0.35">
      <c r="A19" t="s">
        <v>24</v>
      </c>
      <c r="B19" s="5">
        <f>SUMIFS(Takeoff!$B$11:$B$1443,Takeoff!$A$11:$A$1443,A19,Takeoff!$F$11:F$1443,1)</f>
        <v>8719</v>
      </c>
    </row>
    <row r="20" spans="1:5" x14ac:dyDescent="0.35">
      <c r="A20" t="s">
        <v>25</v>
      </c>
      <c r="B20" s="5">
        <f>SUMIFS(Takeoff!$B$11:$B$1443,Takeoff!$A$11:$A$1443,A20,Takeoff!$F$11:F$1443,1)</f>
        <v>7568</v>
      </c>
      <c r="D20" s="5" t="s">
        <v>40</v>
      </c>
      <c r="E20">
        <f>B19*12+B20*14+B21*16+B22*18</f>
        <v>344148</v>
      </c>
    </row>
    <row r="21" spans="1:5" x14ac:dyDescent="0.35">
      <c r="A21" t="s">
        <v>26</v>
      </c>
      <c r="B21" s="5">
        <f>SUMIFS(Takeoff!$B$11:$B$1443,Takeoff!$A$11:$A$1443,A21,Takeoff!$F$11:F$1443,1)</f>
        <v>8348</v>
      </c>
    </row>
    <row r="22" spans="1:5" x14ac:dyDescent="0.35">
      <c r="A22" t="s">
        <v>44</v>
      </c>
      <c r="B22" s="5">
        <f>SUMIFS(Takeoff!$B$11:$B$1443,Takeoff!$A$11:$A$1443,A22,Takeoff!$F$11:F$1443,1)</f>
        <v>0</v>
      </c>
    </row>
    <row r="23" spans="1:5" x14ac:dyDescent="0.35">
      <c r="A23" t="s">
        <v>27</v>
      </c>
      <c r="B23" s="5">
        <f>SUMIFS(Takeoff!$B$11:$B$1443,Takeoff!$A$11:$A$1443,A23,Takeoff!$F$11:F$1443,1)</f>
        <v>578</v>
      </c>
      <c r="D23" s="5" t="s">
        <v>41</v>
      </c>
      <c r="E23">
        <f>B24*12+B25*14+B23*10+B26*16</f>
        <v>25916</v>
      </c>
    </row>
    <row r="24" spans="1:5" x14ac:dyDescent="0.35">
      <c r="A24" t="s">
        <v>28</v>
      </c>
      <c r="B24" s="5">
        <f>SUMIFS(Takeoff!$B$11:$B$1443,Takeoff!$A$11:$A$1443,A24,Takeoff!$F$11:F$1443,1)</f>
        <v>471</v>
      </c>
    </row>
    <row r="25" spans="1:5" x14ac:dyDescent="0.35">
      <c r="A25" t="s">
        <v>29</v>
      </c>
      <c r="B25" s="5">
        <f>SUMIFS(Takeoff!$B$11:$B$1443,Takeoff!$A$11:$A$1443,A25,Takeoff!$F$11:F$1443,1)</f>
        <v>214</v>
      </c>
    </row>
    <row r="26" spans="1:5" x14ac:dyDescent="0.35">
      <c r="A26" t="s">
        <v>30</v>
      </c>
      <c r="B26" s="5">
        <f>SUMIFS(Takeoff!$B$11:$B$1443,Takeoff!$A$11:$A$1443,A26,Takeoff!$F$11:F$1443,1)</f>
        <v>718</v>
      </c>
    </row>
    <row r="27" spans="1:5" x14ac:dyDescent="0.35">
      <c r="A27" t="s">
        <v>31</v>
      </c>
      <c r="B27" s="5">
        <f>SUMIFS(Takeoff!$B$11:$B$1443,Takeoff!$A$11:$A$1443,A27,Takeoff!$F$11:F$1443,1)</f>
        <v>14</v>
      </c>
      <c r="D27" s="5"/>
    </row>
    <row r="28" spans="1:5" x14ac:dyDescent="0.35">
      <c r="A28" t="s">
        <v>32</v>
      </c>
      <c r="B28" s="5">
        <f>SUMIFS(Takeoff!$B$11:$B$1443,Takeoff!$A$11:$A$1443,A28,Takeoff!$F$11:F$1443,1)</f>
        <v>1113</v>
      </c>
    </row>
    <row r="29" spans="1:5" x14ac:dyDescent="0.35">
      <c r="A29" t="s">
        <v>33</v>
      </c>
      <c r="B29" s="5">
        <f>SUMIFS(Takeoff!$B$11:$B$1443,Takeoff!$A$11:$A$1443,A29,Takeoff!$F$11:F$1443,1)</f>
        <v>446</v>
      </c>
      <c r="D29" s="5" t="s">
        <v>42</v>
      </c>
      <c r="E29">
        <f>B28*12+B29*14+B27*10+B30*16</f>
        <v>25756</v>
      </c>
    </row>
    <row r="30" spans="1:5" x14ac:dyDescent="0.35">
      <c r="A30" t="s">
        <v>34</v>
      </c>
      <c r="B30" s="5">
        <f>SUMIFS(Takeoff!$B$11:$B$1443,Takeoff!$A$11:$A$1443,A30,Takeoff!$F$11:F$1443,1)</f>
        <v>376</v>
      </c>
      <c r="D30" s="5"/>
    </row>
    <row r="31" spans="1:5" ht="15.65" customHeight="1" x14ac:dyDescent="0.35">
      <c r="A31" t="s">
        <v>35</v>
      </c>
      <c r="B31" s="5">
        <f>SUMIFS(Takeoff!$B$11:$B$1443,Takeoff!$A$11:$A$1443,A31,Takeoff!$F$11:F$1443,1)</f>
        <v>36</v>
      </c>
      <c r="D31" s="5"/>
    </row>
    <row r="32" spans="1:5" x14ac:dyDescent="0.35">
      <c r="A32" t="s">
        <v>36</v>
      </c>
      <c r="B32" s="5">
        <f>SUMIFS(Takeoff!$B$11:$B$1443,Takeoff!$A$11:$A$1443,A32,Takeoff!$F$11:F$1443,1)</f>
        <v>536</v>
      </c>
      <c r="D32" s="5"/>
    </row>
    <row r="33" spans="1:5" x14ac:dyDescent="0.35">
      <c r="A33" t="s">
        <v>37</v>
      </c>
      <c r="B33" s="5">
        <f>SUMIFS(Takeoff!$B$11:$B$1443,Takeoff!$A$11:$A$1443,A33,Takeoff!$F$11:F$1443,1)</f>
        <v>324</v>
      </c>
      <c r="D33" s="5" t="s">
        <v>43</v>
      </c>
      <c r="E33">
        <f>B33*14+B34*16+B31*10+B32*12</f>
        <v>22544</v>
      </c>
    </row>
    <row r="34" spans="1:5" x14ac:dyDescent="0.35">
      <c r="A34" t="s">
        <v>38</v>
      </c>
      <c r="B34" s="5">
        <f>SUMIFS(Takeoff!$B$11:$B$1443,Takeoff!$A$11:$A$1443,A34,Takeoff!$F$11:F$1443,1)</f>
        <v>701</v>
      </c>
    </row>
    <row r="35" spans="1:5" x14ac:dyDescent="0.35">
      <c r="A35" t="s">
        <v>52</v>
      </c>
      <c r="B35" s="5">
        <f>SUMIFS(Takeoff!$B$11:$B$1443,Takeoff!$A$11:$A$1443,A35,Takeoff!$F$11:F$1443,1)</f>
        <v>60</v>
      </c>
      <c r="D35" s="5"/>
    </row>
    <row r="36" spans="1:5" x14ac:dyDescent="0.35">
      <c r="A36" t="s">
        <v>47</v>
      </c>
      <c r="B36" s="5">
        <f>SUMIFS(Takeoff!$B$11:$B$1443,Takeoff!$A$11:$A$1443,A36,Takeoff!$F$11:F$1443,1)</f>
        <v>120</v>
      </c>
      <c r="D36" s="5"/>
    </row>
    <row r="37" spans="1:5" x14ac:dyDescent="0.35">
      <c r="A37" t="s">
        <v>241</v>
      </c>
      <c r="B37" s="5">
        <f>SUMIFS(Takeoff!$B$11:$B$1443,Takeoff!$A$11:$A$1443,A37,Takeoff!$F$11:F$1443,1)</f>
        <v>54</v>
      </c>
      <c r="D37" s="5" t="s">
        <v>288</v>
      </c>
      <c r="E37">
        <f>B37*10+B38*16</f>
        <v>700</v>
      </c>
    </row>
    <row r="38" spans="1:5" x14ac:dyDescent="0.35">
      <c r="A38" t="s">
        <v>240</v>
      </c>
      <c r="B38" s="5">
        <f>SUMIFS(Takeoff!$B$11:$B$1443,Takeoff!$A$11:$A$1443,A38,Takeoff!$F$11:F$1443,1)</f>
        <v>10</v>
      </c>
      <c r="D38" s="5"/>
    </row>
    <row r="39" spans="1:5" x14ac:dyDescent="0.35">
      <c r="A39" t="s">
        <v>137</v>
      </c>
      <c r="B39" s="5">
        <f>SUMIFS(Takeoff!$B$11:$B$1443,Takeoff!$A$11:$A$1443,A39,Takeoff!$F$11:F$1443,1)</f>
        <v>3</v>
      </c>
    </row>
    <row r="40" spans="1:5" x14ac:dyDescent="0.35">
      <c r="A40" t="s">
        <v>136</v>
      </c>
      <c r="B40" s="5">
        <f>SUMIFS(Takeoff!$B$11:$B$1443,Takeoff!$A$11:$A$1443,A40,Takeoff!$F$11:F$1443,1)</f>
        <v>5</v>
      </c>
    </row>
    <row r="41" spans="1:5" x14ac:dyDescent="0.35">
      <c r="A41" t="s">
        <v>201</v>
      </c>
      <c r="B41" s="5">
        <f>SUMIFS(Takeoff!$B$11:$B$1443,Takeoff!$A$11:$A$1443,A41,Takeoff!$F$11:F$1443,1)</f>
        <v>1</v>
      </c>
      <c r="D41" s="5" t="s">
        <v>289</v>
      </c>
      <c r="E41">
        <f>B39*7+B40*8+B41*11+B42*12+B43*16</f>
        <v>100</v>
      </c>
    </row>
    <row r="42" spans="1:5" x14ac:dyDescent="0.35">
      <c r="A42" t="s">
        <v>179</v>
      </c>
      <c r="B42" s="5">
        <f>SUMIFS(Takeoff!$B$11:$B$1443,Takeoff!$A$11:$A$1443,A42,Takeoff!$F$11:F$1443,1)</f>
        <v>1</v>
      </c>
    </row>
    <row r="43" spans="1:5" x14ac:dyDescent="0.35">
      <c r="A43" t="s">
        <v>234</v>
      </c>
      <c r="B43" s="5">
        <f>SUMIFS(Takeoff!$B$11:$B$1443,Takeoff!$A$11:$A$1443,A43,Takeoff!$F$11:F$1443,1)</f>
        <v>1</v>
      </c>
    </row>
    <row r="44" spans="1:5" x14ac:dyDescent="0.35">
      <c r="A44" t="s">
        <v>111</v>
      </c>
      <c r="B44" s="5">
        <f>SUMIFS(Takeoff!$B$11:$B$1443,Takeoff!$A$11:$A$1443,A44,Takeoff!$F$11:F$1443,1)</f>
        <v>7</v>
      </c>
    </row>
    <row r="45" spans="1:5" x14ac:dyDescent="0.35">
      <c r="A45" t="s">
        <v>110</v>
      </c>
      <c r="B45" s="5">
        <f>SUMIFS(Takeoff!$B$11:$B$1443,Takeoff!$A$11:$A$1443,A45,Takeoff!$F$11:F$1443,1)</f>
        <v>7</v>
      </c>
    </row>
    <row r="46" spans="1:5" x14ac:dyDescent="0.35">
      <c r="A46" t="s">
        <v>140</v>
      </c>
      <c r="B46" s="5">
        <f>SUMIFS(Takeoff!$B$11:$B$1443,Takeoff!$A$11:$A$1443,A46,Takeoff!$F$11:F$1443,1)</f>
        <v>3</v>
      </c>
      <c r="D46" s="5" t="s">
        <v>290</v>
      </c>
      <c r="E46">
        <f>B44*6+B45*8+B46*9+B47*10+B48*11+B49*12+B50*13+B51*14+B52*15+B53*16+B54*17+B56*19+B55*18+B57*21</f>
        <v>1751</v>
      </c>
    </row>
    <row r="47" spans="1:5" x14ac:dyDescent="0.35">
      <c r="A47" t="s">
        <v>112</v>
      </c>
      <c r="B47" s="5">
        <f>SUMIFS(Takeoff!$B$11:$B$1443,Takeoff!$A$11:$A$1443,A47,Takeoff!$F$11:F$1443,1)</f>
        <v>10</v>
      </c>
    </row>
    <row r="48" spans="1:5" x14ac:dyDescent="0.35">
      <c r="A48" t="s">
        <v>113</v>
      </c>
      <c r="B48" s="5">
        <f>SUMIFS(Takeoff!$B$11:$B$1443,Takeoff!$A$11:$A$1443,A48,Takeoff!$F$11:F$1443,1)</f>
        <v>43</v>
      </c>
    </row>
    <row r="49" spans="1:5" x14ac:dyDescent="0.35">
      <c r="A49" t="s">
        <v>138</v>
      </c>
      <c r="B49" s="5">
        <f>SUMIFS(Takeoff!$B$11:$B$1443,Takeoff!$A$11:$A$1443,A49,Takeoff!$F$11:F$1443,1)</f>
        <v>10</v>
      </c>
    </row>
    <row r="50" spans="1:5" x14ac:dyDescent="0.35">
      <c r="A50" t="s">
        <v>190</v>
      </c>
      <c r="B50" s="5">
        <f>SUMIFS(Takeoff!$B$11:$B$1443,Takeoff!$A$11:$A$1443,A50,Takeoff!$F$11:F$1443,1)</f>
        <v>8</v>
      </c>
    </row>
    <row r="51" spans="1:5" x14ac:dyDescent="0.35">
      <c r="A51" t="s">
        <v>139</v>
      </c>
      <c r="B51" s="5">
        <f>SUMIFS(Takeoff!$B$11:$B$1443,Takeoff!$A$11:$A$1443,A51,Takeoff!$F$11:F$1443,1)</f>
        <v>27</v>
      </c>
    </row>
    <row r="52" spans="1:5" x14ac:dyDescent="0.35">
      <c r="A52" t="s">
        <v>166</v>
      </c>
      <c r="B52" s="5">
        <f>SUMIFS(Takeoff!$B$11:$B$1443,Takeoff!$A$11:$A$1443,A52,Takeoff!$F$11:F$1443,1)</f>
        <v>3</v>
      </c>
    </row>
    <row r="53" spans="1:5" x14ac:dyDescent="0.35">
      <c r="A53" t="s">
        <v>114</v>
      </c>
      <c r="B53" s="5">
        <f>SUMIFS(Takeoff!$B$11:$B$1443,Takeoff!$A$11:$A$1443,A53,Takeoff!$F$11:F$1443,1)</f>
        <v>9</v>
      </c>
    </row>
    <row r="54" spans="1:5" x14ac:dyDescent="0.35">
      <c r="A54" t="s">
        <v>115</v>
      </c>
      <c r="B54" s="5">
        <f>SUMIFS(Takeoff!$B$11:$B$1443,Takeoff!$A$11:$A$1443,A54,Takeoff!$F$11:F$1443,1)</f>
        <v>12</v>
      </c>
    </row>
    <row r="55" spans="1:5" x14ac:dyDescent="0.35">
      <c r="A55" t="s">
        <v>231</v>
      </c>
      <c r="B55" s="5">
        <f>SUMIFS(Takeoff!$B$11:$B$1443,Takeoff!$A$11:$A$1443,A55,Takeoff!$F$11:F$1443,1)</f>
        <v>1</v>
      </c>
    </row>
    <row r="56" spans="1:5" x14ac:dyDescent="0.35">
      <c r="A56" t="s">
        <v>236</v>
      </c>
      <c r="B56" s="5">
        <f>SUMIFS(Takeoff!$B$11:$B$1443,Takeoff!$A$11:$A$1443,A56,Takeoff!$F$11:F$1443,1)</f>
        <v>1</v>
      </c>
    </row>
    <row r="57" spans="1:5" x14ac:dyDescent="0.35">
      <c r="A57" t="s">
        <v>235</v>
      </c>
      <c r="B57" s="5">
        <f>SUMIFS(Takeoff!$B$11:$B$1443,Takeoff!$A$11:$A$1443,A57,Takeoff!$F$11:F$1443,1)</f>
        <v>1</v>
      </c>
    </row>
    <row r="58" spans="1:5" x14ac:dyDescent="0.35">
      <c r="A58" t="s">
        <v>167</v>
      </c>
      <c r="B58" s="5">
        <f>SUMIFS(Takeoff!$B$11:$B$1443,Takeoff!$A$11:$A$1443,A58,Takeoff!$F$11:F$1443,1)</f>
        <v>1</v>
      </c>
    </row>
    <row r="59" spans="1:5" x14ac:dyDescent="0.35">
      <c r="A59" t="s">
        <v>118</v>
      </c>
      <c r="B59" s="5">
        <f>SUMIFS(Takeoff!$B$11:$B$1443,Takeoff!$A$11:$A$1443,A59,Takeoff!$F$11:F$1443,1)</f>
        <v>6</v>
      </c>
    </row>
    <row r="60" spans="1:5" x14ac:dyDescent="0.35">
      <c r="A60" t="s">
        <v>184</v>
      </c>
      <c r="B60" s="5">
        <f>SUMIFS(Takeoff!$B$11:$B$1443,Takeoff!$A$11:$A$1443,A60,Takeoff!$F$11:F$1443,1)</f>
        <v>1</v>
      </c>
      <c r="D60" s="5" t="s">
        <v>291</v>
      </c>
      <c r="E60">
        <f>B58*8+B59*9+B60*14+B61*19+B62*20+B63*21+B64*22</f>
        <v>219</v>
      </c>
    </row>
    <row r="61" spans="1:5" x14ac:dyDescent="0.35">
      <c r="A61" t="s">
        <v>202</v>
      </c>
      <c r="B61" s="5">
        <f>SUMIFS(Takeoff!$B$11:$B$1443,Takeoff!$A$11:$A$1443,A61,Takeoff!$F$11:F$1443,1)</f>
        <v>2</v>
      </c>
    </row>
    <row r="62" spans="1:5" x14ac:dyDescent="0.35">
      <c r="A62" t="s">
        <v>119</v>
      </c>
      <c r="B62" s="5">
        <f>SUMIFS(Takeoff!$B$11:$B$1443,Takeoff!$A$11:$A$1443,A62,Takeoff!$F$11:F$1443,1)</f>
        <v>1</v>
      </c>
    </row>
    <row r="63" spans="1:5" x14ac:dyDescent="0.35">
      <c r="A63" t="s">
        <v>168</v>
      </c>
      <c r="B63" s="5">
        <f>SUMIFS(Takeoff!$B$11:$B$1443,Takeoff!$A$11:$A$1443,A63,Takeoff!$F$11:F$1443,1)</f>
        <v>3</v>
      </c>
    </row>
    <row r="64" spans="1:5" x14ac:dyDescent="0.35">
      <c r="A64" t="s">
        <v>232</v>
      </c>
      <c r="B64" s="5">
        <f>SUMIFS(Takeoff!$B$11:$B$1443,Takeoff!$A$11:$A$1443,A64,Takeoff!$F$11:F$1443,1)</f>
        <v>1</v>
      </c>
    </row>
    <row r="65" spans="1:5" x14ac:dyDescent="0.35">
      <c r="A65" t="s">
        <v>169</v>
      </c>
      <c r="B65" s="5">
        <f>SUMIFS(Takeoff!$B$11:$B$1443,Takeoff!$A$11:$A$1443,A65,Takeoff!$F$11:F$1443,1)</f>
        <v>2</v>
      </c>
      <c r="D65" s="5" t="s">
        <v>292</v>
      </c>
      <c r="E65">
        <f>B65*11</f>
        <v>22</v>
      </c>
    </row>
    <row r="66" spans="1:5" x14ac:dyDescent="0.35">
      <c r="A66" t="s">
        <v>212</v>
      </c>
      <c r="B66" s="5">
        <f>SUMIFS(Takeoff!$B$11:$B$1443,Takeoff!$A$11:$A$1443,A66,Takeoff!$F$11:F$1443,1)</f>
        <v>1</v>
      </c>
    </row>
    <row r="67" spans="1:5" x14ac:dyDescent="0.35">
      <c r="A67" t="s">
        <v>213</v>
      </c>
      <c r="B67" s="5">
        <f>SUMIFS(Takeoff!$B$11:$B$1443,Takeoff!$A$11:$A$1443,A67,Takeoff!$F$11:F$1443,1)</f>
        <v>1</v>
      </c>
    </row>
    <row r="68" spans="1:5" x14ac:dyDescent="0.35">
      <c r="A68" t="s">
        <v>120</v>
      </c>
      <c r="B68" s="5">
        <f>SUMIFS(Takeoff!$B$11:$B$1443,Takeoff!$A$11:$A$1443,A68,Takeoff!$F$11:F$1443,1)</f>
        <v>1</v>
      </c>
    </row>
    <row r="69" spans="1:5" x14ac:dyDescent="0.35">
      <c r="A69" t="s">
        <v>170</v>
      </c>
      <c r="B69" s="5">
        <f>SUMIFS(Takeoff!$B$11:$B$1443,Takeoff!$A$11:$A$1443,A69,Takeoff!$F$11:F$1443,1)</f>
        <v>2</v>
      </c>
    </row>
    <row r="70" spans="1:5" x14ac:dyDescent="0.35">
      <c r="A70" t="s">
        <v>141</v>
      </c>
      <c r="B70" s="5">
        <f>SUMIFS(Takeoff!$B$11:$B$1443,Takeoff!$A$11:$A$1443,A70,Takeoff!$F$11:F$1443,1)</f>
        <v>1</v>
      </c>
      <c r="D70" s="5" t="s">
        <v>293</v>
      </c>
      <c r="E70">
        <f>B66*5+B67*8+B68*9+B69*13+B70*16+B71*22</f>
        <v>108</v>
      </c>
    </row>
    <row r="71" spans="1:5" x14ac:dyDescent="0.35">
      <c r="A71" t="s">
        <v>214</v>
      </c>
      <c r="B71" s="5">
        <f>SUMIFS(Takeoff!$B$11:$B$1443,Takeoff!$A$11:$A$1443,A71,Takeoff!$F$11:F$1443,1)</f>
        <v>2</v>
      </c>
    </row>
    <row r="72" spans="1:5" x14ac:dyDescent="0.35">
      <c r="A72" t="s">
        <v>188</v>
      </c>
      <c r="B72" s="5">
        <f>SUMIFS(Takeoff!$B$11:$B$1443,Takeoff!$A$11:$A$1443,A72,Takeoff!$F$11:F$1443,1)</f>
        <v>1</v>
      </c>
    </row>
    <row r="73" spans="1:5" x14ac:dyDescent="0.35">
      <c r="A73" t="s">
        <v>158</v>
      </c>
      <c r="B73" s="5">
        <f>SUMIFS(Takeoff!$B$11:$B$1443,Takeoff!$A$11:$A$1443,A73,Takeoff!$F$11:F$1443,1)</f>
        <v>7</v>
      </c>
    </row>
    <row r="74" spans="1:5" x14ac:dyDescent="0.35">
      <c r="A74" t="s">
        <v>129</v>
      </c>
      <c r="B74" s="5">
        <f>SUMIFS(Takeoff!$B$11:$B$1443,Takeoff!$A$11:$A$1443,A74,Takeoff!$F$11:F$1443,1)</f>
        <v>8</v>
      </c>
      <c r="D74" s="5" t="s">
        <v>294</v>
      </c>
      <c r="E74">
        <f>B72*5+B73*6+B74*7+B75*8+B76*9+B77*10+B78*B11+B79*12+B80*13</f>
        <v>8673</v>
      </c>
    </row>
    <row r="75" spans="1:5" x14ac:dyDescent="0.35">
      <c r="A75" t="s">
        <v>130</v>
      </c>
      <c r="B75" s="5">
        <f>SUMIFS(Takeoff!$B$11:$B$1443,Takeoff!$A$11:$A$1443,A75,Takeoff!$F$11:F$1443,1)</f>
        <v>1</v>
      </c>
    </row>
    <row r="76" spans="1:5" x14ac:dyDescent="0.35">
      <c r="A76" t="s">
        <v>229</v>
      </c>
      <c r="B76" s="5">
        <f>SUMIFS(Takeoff!$B$11:$B$1443,Takeoff!$A$11:$A$1443,A76,Takeoff!$F$11:F$1443,1)</f>
        <v>1</v>
      </c>
    </row>
    <row r="77" spans="1:5" x14ac:dyDescent="0.35">
      <c r="A77" t="s">
        <v>180</v>
      </c>
      <c r="B77" s="5">
        <f>SUMIFS(Takeoff!$B$11:$B$1443,Takeoff!$A$11:$A$1443,A77,Takeoff!$F$11:F$1443,1)</f>
        <v>1</v>
      </c>
    </row>
    <row r="78" spans="1:5" x14ac:dyDescent="0.35">
      <c r="A78" t="s">
        <v>98</v>
      </c>
      <c r="B78" s="5">
        <f>SUMIFS(Takeoff!$B$11:$B$1443,Takeoff!$A$11:$A$1443,A78,Takeoff!$F$11:F$1443,1)</f>
        <v>2</v>
      </c>
    </row>
    <row r="79" spans="1:5" x14ac:dyDescent="0.35">
      <c r="A79" t="s">
        <v>159</v>
      </c>
      <c r="B79" s="5">
        <f>SUMIFS(Takeoff!$B$11:$B$1443,Takeoff!$A$11:$A$1443,A79,Takeoff!$F$11:F$1443,1)</f>
        <v>3</v>
      </c>
    </row>
    <row r="80" spans="1:5" x14ac:dyDescent="0.35">
      <c r="A80" t="s">
        <v>191</v>
      </c>
      <c r="B80" s="5">
        <f>SUMIFS(Takeoff!$B$11:$B$1443,Takeoff!$A$11:$A$1443,A80,Takeoff!$F$11:F$1443,1)</f>
        <v>1</v>
      </c>
    </row>
    <row r="81" spans="1:5" x14ac:dyDescent="0.35">
      <c r="A81" t="s">
        <v>101</v>
      </c>
      <c r="B81" s="5">
        <f>SUMIFS(Takeoff!$B$11:$B$1443,Takeoff!$A$11:$A$1443,A81,Takeoff!$F$11:F$1443,1)</f>
        <v>2</v>
      </c>
    </row>
    <row r="82" spans="1:5" x14ac:dyDescent="0.35">
      <c r="A82" t="s">
        <v>133</v>
      </c>
      <c r="B82" s="5">
        <f>SUMIFS(Takeoff!$B$11:$B$1443,Takeoff!$A$11:$A$1443,A82,Takeoff!$F$11:F$1443,1)</f>
        <v>1</v>
      </c>
      <c r="D82" s="5" t="s">
        <v>295</v>
      </c>
      <c r="E82">
        <f>B81*6+B82*7+B83*8+B84*9+B85*12+B86*13+B87*15+B88*16+B89*17+B90*19+B91*21+B92*22</f>
        <v>385</v>
      </c>
    </row>
    <row r="83" spans="1:5" x14ac:dyDescent="0.35">
      <c r="A83" t="s">
        <v>102</v>
      </c>
      <c r="B83" s="5">
        <f>SUMIFS(Takeoff!$B$11:$B$1443,Takeoff!$A$11:$A$1443,A83,Takeoff!$F$11:F$1443,1)</f>
        <v>3</v>
      </c>
    </row>
    <row r="84" spans="1:5" x14ac:dyDescent="0.35">
      <c r="A84" t="s">
        <v>103</v>
      </c>
      <c r="B84" s="5">
        <f>SUMIFS(Takeoff!$B$11:$B$1443,Takeoff!$A$11:$A$1443,A84,Takeoff!$F$11:F$1443,1)</f>
        <v>4</v>
      </c>
    </row>
    <row r="85" spans="1:5" x14ac:dyDescent="0.35">
      <c r="A85" t="s">
        <v>100</v>
      </c>
      <c r="B85" s="5">
        <f>SUMIFS(Takeoff!$B$11:$B$1443,Takeoff!$A$11:$A$1443,A85,Takeoff!$F$11:F$1443,1)</f>
        <v>6</v>
      </c>
    </row>
    <row r="86" spans="1:5" x14ac:dyDescent="0.35">
      <c r="A86" t="s">
        <v>205</v>
      </c>
      <c r="B86" s="5">
        <f>SUMIFS(Takeoff!$B$11:$B$1443,Takeoff!$A$11:$A$1443,A86,Takeoff!$F$11:F$1443,1)</f>
        <v>1</v>
      </c>
    </row>
    <row r="87" spans="1:5" x14ac:dyDescent="0.35">
      <c r="A87" t="s">
        <v>204</v>
      </c>
      <c r="B87" s="5">
        <f>SUMIFS(Takeoff!$B$11:$B$1443,Takeoff!$A$11:$A$1443,A87,Takeoff!$F$11:F$1443,1)</f>
        <v>1</v>
      </c>
    </row>
    <row r="88" spans="1:5" x14ac:dyDescent="0.35">
      <c r="A88" t="s">
        <v>181</v>
      </c>
      <c r="B88" s="5">
        <f>SUMIFS(Takeoff!$B$11:$B$1443,Takeoff!$A$11:$A$1443,A88,Takeoff!$F$11:F$1443,1)</f>
        <v>2</v>
      </c>
    </row>
    <row r="89" spans="1:5" x14ac:dyDescent="0.35">
      <c r="A89" t="s">
        <v>182</v>
      </c>
      <c r="B89" s="5">
        <f>SUMIFS(Takeoff!$B$11:$B$1443,Takeoff!$A$11:$A$1443,A89,Takeoff!$F$11:F$1443,1)</f>
        <v>4</v>
      </c>
    </row>
    <row r="90" spans="1:5" x14ac:dyDescent="0.35">
      <c r="A90" t="s">
        <v>152</v>
      </c>
      <c r="B90" s="5">
        <f>SUMIFS(Takeoff!$B$11:$B$1443,Takeoff!$A$11:$A$1443,A90,Takeoff!$F$11:F$1443,1)</f>
        <v>1</v>
      </c>
    </row>
    <row r="91" spans="1:5" x14ac:dyDescent="0.35">
      <c r="A91" t="s">
        <v>99</v>
      </c>
      <c r="B91" s="5">
        <f>SUMIFS(Takeoff!$B$11:$B$1443,Takeoff!$A$11:$A$1443,A91,Takeoff!$F$11:F$1443,1)</f>
        <v>1</v>
      </c>
    </row>
    <row r="92" spans="1:5" x14ac:dyDescent="0.35">
      <c r="A92" t="s">
        <v>192</v>
      </c>
      <c r="B92" s="5">
        <f>SUMIFS(Takeoff!$B$11:$B$1443,Takeoff!$A$11:$A$1443,A92,Takeoff!$F$11:F$1443,1)</f>
        <v>3</v>
      </c>
    </row>
    <row r="93" spans="1:5" x14ac:dyDescent="0.35">
      <c r="A93" t="s">
        <v>177</v>
      </c>
      <c r="B93" s="5">
        <f>SUMIFS(Takeoff!$B$11:$B$1443,Takeoff!$A$11:$A$1443,A93,Takeoff!$F$11:F$1443,1)</f>
        <v>1</v>
      </c>
    </row>
    <row r="94" spans="1:5" x14ac:dyDescent="0.35">
      <c r="A94" t="s">
        <v>178</v>
      </c>
      <c r="B94" s="5">
        <f>SUMIFS(Takeoff!$B$11:$B$1443,Takeoff!$A$11:$A$1443,A94,Takeoff!$F$11:F$1443,1)</f>
        <v>1</v>
      </c>
    </row>
    <row r="95" spans="1:5" x14ac:dyDescent="0.35">
      <c r="A95" t="s">
        <v>104</v>
      </c>
      <c r="B95" s="5">
        <f>SUMIFS(Takeoff!$B$11:$B$1443,Takeoff!$A$11:$A$1443,A95,Takeoff!$F$11:F$1443,1)</f>
        <v>64</v>
      </c>
    </row>
    <row r="96" spans="1:5" x14ac:dyDescent="0.35">
      <c r="A96" t="s">
        <v>105</v>
      </c>
      <c r="B96" s="5">
        <f>SUMIFS(Takeoff!$B$11:$B$1443,Takeoff!$A$11:$A$1443,A96,Takeoff!$F$11:F$1443,1)</f>
        <v>52</v>
      </c>
      <c r="D96" s="5" t="s">
        <v>296</v>
      </c>
      <c r="E96">
        <f>B93*6+B94*7+B95*9+B96*10+B97*11+B98*16+B99*32</f>
        <v>1304</v>
      </c>
    </row>
    <row r="97" spans="1:5" x14ac:dyDescent="0.35">
      <c r="A97" t="s">
        <v>134</v>
      </c>
      <c r="B97" s="5">
        <f>SUMIFS(Takeoff!$B$11:$B$1443,Takeoff!$A$11:$A$1443,A97,Takeoff!$F$11:F$1443,1)</f>
        <v>9</v>
      </c>
    </row>
    <row r="98" spans="1:5" x14ac:dyDescent="0.35">
      <c r="A98" t="s">
        <v>160</v>
      </c>
      <c r="B98" s="5">
        <f>SUMIFS(Takeoff!$B$11:$B$1443,Takeoff!$A$11:$A$1443,A98,Takeoff!$F$11:F$1443,1)</f>
        <v>4</v>
      </c>
    </row>
    <row r="99" spans="1:5" x14ac:dyDescent="0.35">
      <c r="A99" t="s">
        <v>207</v>
      </c>
      <c r="B99" s="5">
        <f>SUMIFS(Takeoff!$B$11:$B$1443,Takeoff!$A$11:$A$1443,A99,Takeoff!$F$11:F$1443,1)</f>
        <v>1</v>
      </c>
    </row>
    <row r="100" spans="1:5" x14ac:dyDescent="0.35">
      <c r="A100" t="s">
        <v>106</v>
      </c>
      <c r="B100" s="5">
        <f>SUMIFS(Takeoff!$B$11:$B$1443,Takeoff!$A$11:$A$1443,A100,Takeoff!$F$11:F$1443,1)</f>
        <v>1</v>
      </c>
    </row>
    <row r="101" spans="1:5" x14ac:dyDescent="0.35">
      <c r="A101" t="s">
        <v>193</v>
      </c>
      <c r="B101" s="5">
        <f>SUMIFS(Takeoff!$B$11:$B$1443,Takeoff!$A$11:$A$1443,A101,Takeoff!$F$11:F$1443,1)</f>
        <v>1</v>
      </c>
      <c r="D101" s="5" t="s">
        <v>297</v>
      </c>
      <c r="E101">
        <f>B100*10+B101*19+B102*22+B103*28</f>
        <v>79</v>
      </c>
    </row>
    <row r="102" spans="1:5" x14ac:dyDescent="0.35">
      <c r="A102" t="s">
        <v>194</v>
      </c>
      <c r="B102" s="5">
        <f>SUMIFS(Takeoff!$B$11:$B$1443,Takeoff!$A$11:$A$1443,A102,Takeoff!$F$11:F$1443,1)</f>
        <v>1</v>
      </c>
    </row>
    <row r="103" spans="1:5" x14ac:dyDescent="0.35">
      <c r="A103" t="s">
        <v>230</v>
      </c>
      <c r="B103" s="5">
        <f>SUMIFS(Takeoff!$B$11:$B$1443,Takeoff!$A$11:$A$1443,A103,Takeoff!$F$11:F$1443,1)</f>
        <v>1</v>
      </c>
    </row>
    <row r="104" spans="1:5" x14ac:dyDescent="0.35">
      <c r="A104" t="s">
        <v>143</v>
      </c>
      <c r="B104" s="5">
        <f>SUMIFS(Takeoff!$B$11:$B$1443,Takeoff!$A$11:$A$1443,A104,Takeoff!$F$11:F$1443,1)</f>
        <v>1</v>
      </c>
    </row>
    <row r="105" spans="1:5" x14ac:dyDescent="0.35">
      <c r="A105" t="s">
        <v>121</v>
      </c>
      <c r="B105" s="5">
        <f>SUMIFS(Takeoff!$B$11:$B$1443,Takeoff!$A$11:$A$1443,A105,Takeoff!$F$11:F$1443,1)</f>
        <v>2</v>
      </c>
    </row>
    <row r="106" spans="1:5" x14ac:dyDescent="0.35">
      <c r="A106" t="s">
        <v>122</v>
      </c>
      <c r="B106" s="5">
        <f>SUMIFS(Takeoff!$B$11:$B$1443,Takeoff!$A$11:$A$1443,A106,Takeoff!$F$11:F$1443,1)</f>
        <v>1</v>
      </c>
      <c r="D106" s="5" t="s">
        <v>298</v>
      </c>
      <c r="E106">
        <f>B104*7+B105*8+B106*9+B107*10+B108*11+B109*12+B110*13+B111*14+B112*15+B113*16+B114*19+B115*21</f>
        <v>233</v>
      </c>
    </row>
    <row r="107" spans="1:5" x14ac:dyDescent="0.35">
      <c r="A107" t="s">
        <v>107</v>
      </c>
      <c r="B107" s="5">
        <f>SUMIFS(Takeoff!$B$11:$B$1443,Takeoff!$A$11:$A$1443,A107,Takeoff!$F$11:F$1443,1)</f>
        <v>2</v>
      </c>
    </row>
    <row r="108" spans="1:5" x14ac:dyDescent="0.35">
      <c r="A108" t="s">
        <v>123</v>
      </c>
      <c r="B108" s="5">
        <f>SUMIFS(Takeoff!$B$11:$B$1443,Takeoff!$A$11:$A$1443,A108,Takeoff!$F$11:F$1443,1)</f>
        <v>1</v>
      </c>
    </row>
    <row r="109" spans="1:5" x14ac:dyDescent="0.35">
      <c r="A109" t="s">
        <v>124</v>
      </c>
      <c r="B109" s="5">
        <f>SUMIFS(Takeoff!$B$11:$B$1443,Takeoff!$A$11:$A$1443,A109,Takeoff!$F$11:F$1443,1)</f>
        <v>6</v>
      </c>
    </row>
    <row r="110" spans="1:5" x14ac:dyDescent="0.35">
      <c r="A110" t="s">
        <v>125</v>
      </c>
      <c r="B110" s="5">
        <f>SUMIFS(Takeoff!$B$11:$B$1443,Takeoff!$A$11:$A$1443,A110,Takeoff!$F$11:F$1443,1)</f>
        <v>1</v>
      </c>
    </row>
    <row r="111" spans="1:5" x14ac:dyDescent="0.35">
      <c r="A111" t="s">
        <v>144</v>
      </c>
      <c r="B111" s="5">
        <f>SUMIFS(Takeoff!$B$11:$B$1443,Takeoff!$A$11:$A$1443,A111,Takeoff!$F$11:F$1443,1)</f>
        <v>1</v>
      </c>
    </row>
    <row r="112" spans="1:5" x14ac:dyDescent="0.35">
      <c r="A112" t="s">
        <v>203</v>
      </c>
      <c r="B112" s="5">
        <f>SUMIFS(Takeoff!$B$11:$B$1443,Takeoff!$A$11:$A$1443,A112,Takeoff!$F$11:F$1443,1)</f>
        <v>1</v>
      </c>
    </row>
    <row r="113" spans="1:5" x14ac:dyDescent="0.35">
      <c r="A113" t="s">
        <v>142</v>
      </c>
      <c r="B113" s="5">
        <f>SUMIFS(Takeoff!$B$11:$B$1443,Takeoff!$A$11:$A$1443,A113,Takeoff!$F$11:F$1443,1)</f>
        <v>1</v>
      </c>
    </row>
    <row r="114" spans="1:5" x14ac:dyDescent="0.35">
      <c r="A114" t="s">
        <v>233</v>
      </c>
      <c r="B114" s="5">
        <f>SUMIFS(Takeoff!$B$11:$B$1443,Takeoff!$A$11:$A$1443,A114,Takeoff!$F$11:F$1443,1)</f>
        <v>1</v>
      </c>
    </row>
    <row r="115" spans="1:5" x14ac:dyDescent="0.35">
      <c r="A115" t="s">
        <v>215</v>
      </c>
      <c r="B115" s="5">
        <f>SUMIFS(Takeoff!$B$11:$B$1443,Takeoff!$A$11:$A$1443,A115,Takeoff!$F$11:F$1443,1)</f>
        <v>1</v>
      </c>
    </row>
    <row r="116" spans="1:5" x14ac:dyDescent="0.35">
      <c r="A116" t="s">
        <v>127</v>
      </c>
      <c r="B116" s="5">
        <f>SUMIFS(Takeoff!$B$11:$B$1443,Takeoff!$A$11:$A$1443,A116,Takeoff!$F$11:F$1443,1)</f>
        <v>8</v>
      </c>
      <c r="D116" s="5" t="s">
        <v>302</v>
      </c>
      <c r="E116">
        <f>B116*10</f>
        <v>80</v>
      </c>
    </row>
    <row r="117" spans="1:5" x14ac:dyDescent="0.35">
      <c r="A117" t="s">
        <v>199</v>
      </c>
      <c r="B117" s="5">
        <f>SUMIFS(Takeoff!$B$11:$B$1443,Takeoff!$A$11:$A$1443,A117,Takeoff!$F$11:F$1443,1)</f>
        <v>2</v>
      </c>
    </row>
    <row r="118" spans="1:5" x14ac:dyDescent="0.35">
      <c r="A118" t="s">
        <v>198</v>
      </c>
      <c r="B118" s="5">
        <f>SUMIFS(Takeoff!$B$11:$B$1443,Takeoff!$A$11:$A$1443,A118,Takeoff!$F$11:F$1443,1)</f>
        <v>1</v>
      </c>
    </row>
    <row r="119" spans="1:5" x14ac:dyDescent="0.35">
      <c r="A119" t="s">
        <v>183</v>
      </c>
      <c r="B119" s="5">
        <f>SUMIFS(Takeoff!$B$11:$B$1443,Takeoff!$A$11:$A$1443,A119,Takeoff!$F$11:F$1443,1)</f>
        <v>1</v>
      </c>
      <c r="D119" s="5" t="s">
        <v>300</v>
      </c>
      <c r="E119">
        <f>B117*11+B118*13+B119*14+B120*18+B121*19+B122*20+B123*22</f>
        <v>128</v>
      </c>
    </row>
    <row r="120" spans="1:5" x14ac:dyDescent="0.35">
      <c r="A120" t="s">
        <v>197</v>
      </c>
      <c r="B120" s="5">
        <f>SUMIFS(Takeoff!$B$11:$B$1443,Takeoff!$A$11:$A$1443,A120,Takeoff!$F$11:F$1443,1)</f>
        <v>1</v>
      </c>
    </row>
    <row r="121" spans="1:5" x14ac:dyDescent="0.35">
      <c r="A121" t="s">
        <v>209</v>
      </c>
      <c r="B121" s="5">
        <f>SUMIFS(Takeoff!$B$11:$B$1443,Takeoff!$A$11:$A$1443,A121,Takeoff!$F$11:F$1443,1)</f>
        <v>1</v>
      </c>
    </row>
    <row r="122" spans="1:5" x14ac:dyDescent="0.35">
      <c r="A122" t="s">
        <v>210</v>
      </c>
      <c r="B122" s="5">
        <f>SUMIFS(Takeoff!$B$11:$B$1443,Takeoff!$A$11:$A$1443,A122,Takeoff!$F$11:F$1443,1)</f>
        <v>1</v>
      </c>
    </row>
    <row r="123" spans="1:5" x14ac:dyDescent="0.35">
      <c r="A123" t="s">
        <v>196</v>
      </c>
      <c r="B123" s="5">
        <f>SUMIFS(Takeoff!$B$11:$B$1443,Takeoff!$A$11:$A$1443,A123,Takeoff!$F$11:F$1443,1)</f>
        <v>1</v>
      </c>
    </row>
    <row r="124" spans="1:5" x14ac:dyDescent="0.35">
      <c r="A124" t="s">
        <v>200</v>
      </c>
      <c r="B124" s="5">
        <f>SUMIFS(Takeoff!$B$11:$B$1443,Takeoff!$A$11:$A$1443,A124,Takeoff!$F$11:F$1443,1)</f>
        <v>3</v>
      </c>
      <c r="D124" s="5" t="s">
        <v>301</v>
      </c>
      <c r="E124">
        <f>B124*12</f>
        <v>36</v>
      </c>
    </row>
    <row r="125" spans="1:5" x14ac:dyDescent="0.35">
      <c r="A125" t="s">
        <v>165</v>
      </c>
      <c r="B125" s="5">
        <f>SUMIFS(Takeoff!$B$11:$B$1443,Takeoff!$A$11:$A$1443,A125,Takeoff!$F$11:F$1443,1)</f>
        <v>1</v>
      </c>
    </row>
    <row r="126" spans="1:5" x14ac:dyDescent="0.35">
      <c r="A126" t="s">
        <v>164</v>
      </c>
      <c r="B126" s="5">
        <f>SUMIFS(Takeoff!$B$11:$B$1443,Takeoff!$A$11:$A$1443,A126,Takeoff!$F$11:F$1443,1)</f>
        <v>1</v>
      </c>
    </row>
    <row r="127" spans="1:5" x14ac:dyDescent="0.35">
      <c r="A127" t="s">
        <v>163</v>
      </c>
      <c r="B127" s="5">
        <f>SUMIFS(Takeoff!$B$11:$B$1443,Takeoff!$A$11:$A$1443,A127,Takeoff!$F$11:F$1443,1)</f>
        <v>1</v>
      </c>
      <c r="D127" s="5" t="s">
        <v>299</v>
      </c>
      <c r="E127">
        <f>B125*12+B126*13+B127*14+B128*17+B129*19+B130*22+B131*32</f>
        <v>168</v>
      </c>
    </row>
    <row r="128" spans="1:5" x14ac:dyDescent="0.35">
      <c r="A128" t="s">
        <v>109</v>
      </c>
      <c r="B128" s="5">
        <f>SUMIFS(Takeoff!$B$11:$B$1443,Takeoff!$A$11:$A$1443,A128,Takeoff!$F$11:F$1443,1)</f>
        <v>2</v>
      </c>
    </row>
    <row r="129" spans="1:5" x14ac:dyDescent="0.35">
      <c r="A129" t="s">
        <v>189</v>
      </c>
      <c r="B129" s="5">
        <f>SUMIFS(Takeoff!$B$11:$B$1443,Takeoff!$A$11:$A$1443,A129,Takeoff!$F$11:F$1443,1)</f>
        <v>1</v>
      </c>
    </row>
    <row r="130" spans="1:5" x14ac:dyDescent="0.35">
      <c r="A130" t="s">
        <v>211</v>
      </c>
      <c r="B130" s="5">
        <f>SUMIFS(Takeoff!$B$11:$B$1443,Takeoff!$A$11:$A$1443,A130,Takeoff!$F$11:F$1443,1)</f>
        <v>2</v>
      </c>
    </row>
    <row r="131" spans="1:5" x14ac:dyDescent="0.35">
      <c r="A131" t="s">
        <v>135</v>
      </c>
      <c r="B131" s="5">
        <f>SUMIFS(Takeoff!$B$11:$B$1443,Takeoff!$A$11:$A$1443,A131,Takeoff!$F$11:F$1443,1)</f>
        <v>1</v>
      </c>
    </row>
    <row r="132" spans="1:5" x14ac:dyDescent="0.35">
      <c r="A132" t="s">
        <v>147</v>
      </c>
      <c r="B132" s="5">
        <f>SUMIFS(Takeoff!$B$11:$B$1443,Takeoff!$A$11:$A$1443,A132,Takeoff!$F$11:F$1443,1)</f>
        <v>1</v>
      </c>
      <c r="D132" s="5" t="s">
        <v>303</v>
      </c>
      <c r="E132">
        <f>B132*26</f>
        <v>26</v>
      </c>
    </row>
    <row r="133" spans="1:5" x14ac:dyDescent="0.35">
      <c r="A133" t="s">
        <v>117</v>
      </c>
      <c r="B133" s="5">
        <f>SUMIFS(Takeoff!$B$11:$B$1443,Takeoff!$A$11:$A$1443,A133,Takeoff!$F$11:F$1443,1)</f>
        <v>1</v>
      </c>
    </row>
    <row r="134" spans="1:5" x14ac:dyDescent="0.35">
      <c r="A134" t="s">
        <v>116</v>
      </c>
      <c r="B134" s="5">
        <f>SUMIFS(Takeoff!$B$11:$B$1443,Takeoff!$A$11:$A$1443,A134,Takeoff!$F$11:F$1443,1)</f>
        <v>1</v>
      </c>
      <c r="D134" s="5" t="s">
        <v>304</v>
      </c>
      <c r="E134">
        <f>B133*13+B134*16</f>
        <v>29</v>
      </c>
    </row>
    <row r="135" spans="1:5" x14ac:dyDescent="0.35">
      <c r="A135" t="s">
        <v>148</v>
      </c>
      <c r="B135" s="5">
        <f>SUMIFS(Takeoff!$B$11:$B$1443,Takeoff!$A$11:$A$1443,A135,Takeoff!$F$11:F$1443,1)</f>
        <v>7</v>
      </c>
    </row>
    <row r="136" spans="1:5" x14ac:dyDescent="0.35">
      <c r="A136" t="s">
        <v>153</v>
      </c>
      <c r="B136" s="5">
        <f>SUMIFS(Takeoff!$B$11:$B$1443,Takeoff!$A$11:$A$1443,A136,Takeoff!$F$11:F$1443,1)</f>
        <v>19</v>
      </c>
    </row>
    <row r="137" spans="1:5" x14ac:dyDescent="0.35">
      <c r="A137" t="s">
        <v>131</v>
      </c>
      <c r="B137" s="5">
        <f>SUMIFS(Takeoff!$B$11:$B$1443,Takeoff!$A$11:$A$1443,A137,Takeoff!$F$11:F$1443,1)</f>
        <v>3</v>
      </c>
      <c r="D137" s="5" t="s">
        <v>305</v>
      </c>
      <c r="E137">
        <f>B135*5+B136*7+B137*9+B138*10+B139*11+B140*12+B141*13</f>
        <v>360</v>
      </c>
    </row>
    <row r="138" spans="1:5" x14ac:dyDescent="0.35">
      <c r="A138" t="s">
        <v>157</v>
      </c>
      <c r="B138" s="5">
        <f>SUMIFS(Takeoff!$B$11:$B$1443,Takeoff!$A$11:$A$1443,A138,Takeoff!$F$11:F$1443,1)</f>
        <v>7</v>
      </c>
    </row>
    <row r="139" spans="1:5" x14ac:dyDescent="0.35">
      <c r="A139" t="s">
        <v>155</v>
      </c>
      <c r="B139" s="5">
        <f>SUMIFS(Takeoff!$B$11:$B$1443,Takeoff!$A$11:$A$1443,A139,Takeoff!$F$11:F$1443,1)</f>
        <v>3</v>
      </c>
    </row>
    <row r="140" spans="1:5" x14ac:dyDescent="0.35">
      <c r="A140" t="s">
        <v>149</v>
      </c>
      <c r="B140" s="5">
        <f>SUMIFS(Takeoff!$B$11:$B$1443,Takeoff!$A$11:$A$1443,A140,Takeoff!$F$11:F$1443,1)</f>
        <v>3</v>
      </c>
    </row>
    <row r="141" spans="1:5" x14ac:dyDescent="0.35">
      <c r="A141" t="s">
        <v>132</v>
      </c>
      <c r="B141" s="5">
        <f>SUMIFS(Takeoff!$B$11:$B$1443,Takeoff!$A$11:$A$1443,A141,Takeoff!$F$11:F$1443,1)</f>
        <v>2</v>
      </c>
    </row>
    <row r="142" spans="1:5" x14ac:dyDescent="0.35">
      <c r="A142" t="s">
        <v>151</v>
      </c>
      <c r="B142" s="5">
        <f>SUMIFS(Takeoff!$B$11:$B$1443,Takeoff!$A$11:$A$1443,A142,Takeoff!$F$11:F$1443,1)</f>
        <v>2</v>
      </c>
    </row>
    <row r="143" spans="1:5" x14ac:dyDescent="0.35">
      <c r="A143" t="s">
        <v>185</v>
      </c>
      <c r="B143" s="5">
        <f>SUMIFS(Takeoff!$B$11:$B$1443,Takeoff!$A$11:$A$1443,A143,Takeoff!$F$11:F$1443,1)</f>
        <v>1</v>
      </c>
      <c r="D143" s="5" t="s">
        <v>306</v>
      </c>
      <c r="E143">
        <f>B142*5+B143*7+B144*12+B145*16</f>
        <v>69</v>
      </c>
    </row>
    <row r="144" spans="1:5" x14ac:dyDescent="0.35">
      <c r="A144" t="s">
        <v>150</v>
      </c>
      <c r="B144" s="5">
        <f>SUMIFS(Takeoff!$B$11:$B$1443,Takeoff!$A$11:$A$1443,A144,Takeoff!$F$11:F$1443,1)</f>
        <v>3</v>
      </c>
    </row>
    <row r="145" spans="1:5" x14ac:dyDescent="0.35">
      <c r="A145" t="s">
        <v>206</v>
      </c>
      <c r="B145" s="5">
        <f>SUMIFS(Takeoff!$B$11:$B$1443,Takeoff!$A$11:$A$1443,A145,Takeoff!$F$11:F$1443,1)</f>
        <v>1</v>
      </c>
    </row>
    <row r="146" spans="1:5" x14ac:dyDescent="0.35">
      <c r="A146" t="s">
        <v>186</v>
      </c>
      <c r="B146" s="5">
        <f>SUMIFS(Takeoff!$B$11:$B$1443,Takeoff!$A$11:$A$1443,A146,Takeoff!$F$11:F$1443,1)</f>
        <v>1</v>
      </c>
      <c r="D146" s="5" t="s">
        <v>307</v>
      </c>
      <c r="E146">
        <f>B146*4+B147*7</f>
        <v>25</v>
      </c>
    </row>
    <row r="147" spans="1:5" x14ac:dyDescent="0.35">
      <c r="A147" t="s">
        <v>161</v>
      </c>
      <c r="B147" s="5">
        <f>SUMIFS(Takeoff!$B$11:$B$1443,Takeoff!$A$11:$A$1443,A147,Takeoff!$F$11:F$1443,1)</f>
        <v>3</v>
      </c>
    </row>
    <row r="148" spans="1:5" x14ac:dyDescent="0.35">
      <c r="A148" t="s">
        <v>162</v>
      </c>
      <c r="B148" s="5">
        <f>SUMIFS(Takeoff!$B$11:$B$1443,Takeoff!$A$11:$A$1443,A148,Takeoff!$F$11:F$1443,1)</f>
        <v>1</v>
      </c>
      <c r="D148" s="5" t="s">
        <v>308</v>
      </c>
      <c r="E148">
        <f>B148*7+B149*12</f>
        <v>19</v>
      </c>
    </row>
    <row r="149" spans="1:5" x14ac:dyDescent="0.35">
      <c r="A149" t="s">
        <v>195</v>
      </c>
      <c r="B149" s="5">
        <f>SUMIFS(Takeoff!$B$11:$B$1443,Takeoff!$A$11:$A$1443,A149,Takeoff!$F$11:F$1443,1)</f>
        <v>1</v>
      </c>
    </row>
    <row r="150" spans="1:5" x14ac:dyDescent="0.35">
      <c r="A150" t="s">
        <v>172</v>
      </c>
      <c r="B150" s="5">
        <f>SUMIFS(Takeoff!$B$11:$B$1443,Takeoff!$A$11:$A$1443,A150,Takeoff!$F$11:F$1443,1)</f>
        <v>3</v>
      </c>
      <c r="D150" s="5" t="s">
        <v>309</v>
      </c>
      <c r="E150">
        <f>B150*7+B151*10+B152*13</f>
        <v>70</v>
      </c>
    </row>
    <row r="151" spans="1:5" x14ac:dyDescent="0.35">
      <c r="A151" t="s">
        <v>108</v>
      </c>
      <c r="B151" s="5">
        <f>SUMIFS(Takeoff!$B$11:$B$1443,Takeoff!$A$11:$A$1443,A151,Takeoff!$F$11:F$1443,1)</f>
        <v>1</v>
      </c>
    </row>
    <row r="152" spans="1:5" x14ac:dyDescent="0.35">
      <c r="A152" t="s">
        <v>173</v>
      </c>
      <c r="B152" s="5">
        <f>SUMIFS(Takeoff!$B$11:$B$1443,Takeoff!$A$11:$A$1443,A152,Takeoff!$F$11:F$1443,1)</f>
        <v>3</v>
      </c>
    </row>
    <row r="153" spans="1:5" x14ac:dyDescent="0.35">
      <c r="A153" t="s">
        <v>283</v>
      </c>
      <c r="B153" s="5">
        <f>SUMIFS(Takeoff!$B$11:$B$1443,Takeoff!$A$11:$A$1443,A153,Takeoff!$F$11:F$1443,1)</f>
        <v>1185</v>
      </c>
    </row>
    <row r="154" spans="1:5" x14ac:dyDescent="0.35">
      <c r="A154" t="s">
        <v>274</v>
      </c>
      <c r="B154" s="5">
        <f>SUMIFS(Takeoff!$B$11:$B$1443,Takeoff!$A$11:$A$1443,A154,Takeoff!$F$11:F$1443,1)</f>
        <v>3094</v>
      </c>
    </row>
    <row r="155" spans="1:5" x14ac:dyDescent="0.35">
      <c r="A155" t="s">
        <v>284</v>
      </c>
      <c r="B155" s="5">
        <f>SUMIFS(Takeoff!$B$11:$B$1443,Takeoff!$A$11:$A$1443,A155,Takeoff!$F$11:F$1443,1)</f>
        <v>10749</v>
      </c>
    </row>
    <row r="156" spans="1:5" x14ac:dyDescent="0.35">
      <c r="A156" t="s">
        <v>273</v>
      </c>
      <c r="B156" s="5">
        <f>SUMIFS(Takeoff!$B$11:$B$1443,Takeoff!$A$11:$A$1443,A156,Takeoff!$F$11:F$1443,1)</f>
        <v>7332</v>
      </c>
    </row>
    <row r="157" spans="1:5" x14ac:dyDescent="0.35">
      <c r="A157" t="s">
        <v>272</v>
      </c>
      <c r="B157" s="5">
        <f>SUMIFS(Takeoff!$B$11:$B$1443,Takeoff!$A$11:$A$1443,A157,Takeoff!$F$11:F$1443,1)</f>
        <v>135</v>
      </c>
    </row>
    <row r="158" spans="1:5" x14ac:dyDescent="0.35">
      <c r="A158" t="s">
        <v>65</v>
      </c>
      <c r="B158" s="5">
        <f>SUMIFS(Takeoff!$B$11:$B$1443,Takeoff!$A$11:$A$1443,A158,Takeoff!$F$11:F$1443,1)</f>
        <v>0</v>
      </c>
    </row>
    <row r="159" spans="1:5" x14ac:dyDescent="0.35">
      <c r="A159" t="s">
        <v>66</v>
      </c>
      <c r="B159" s="5">
        <f>SUMIFS(Takeoff!$B$11:$B$1443,Takeoff!$A$11:$A$1443,A159,Takeoff!$F$11:F$1443,1)</f>
        <v>900</v>
      </c>
    </row>
    <row r="160" spans="1:5" x14ac:dyDescent="0.35">
      <c r="A160" t="s">
        <v>67</v>
      </c>
      <c r="B160" s="5">
        <f>SUMIFS(Takeoff!$B$11:$B$1443,Takeoff!$A$11:$A$1443,A160,Takeoff!$F$11:F$1443,1)</f>
        <v>493</v>
      </c>
      <c r="D160" s="5" t="s">
        <v>310</v>
      </c>
      <c r="E160">
        <f>B159*12+B160*14+B161*16+B158*10</f>
        <v>25622</v>
      </c>
    </row>
    <row r="161" spans="1:5" x14ac:dyDescent="0.35">
      <c r="A161" t="s">
        <v>68</v>
      </c>
      <c r="B161" s="5">
        <f>SUMIFS(Takeoff!$B$11:$B$1443,Takeoff!$A$11:$A$1443,A161,Takeoff!$F$11:F$1443,1)</f>
        <v>495</v>
      </c>
    </row>
    <row r="162" spans="1:5" x14ac:dyDescent="0.35">
      <c r="A162" t="s">
        <v>69</v>
      </c>
      <c r="B162" s="5">
        <f>SUMIFS(Takeoff!$B$11:$B$1443,Takeoff!$A$11:$A$1443,A162,Takeoff!$F$11:F$1443,1)</f>
        <v>0</v>
      </c>
    </row>
    <row r="163" spans="1:5" x14ac:dyDescent="0.35">
      <c r="A163" t="s">
        <v>70</v>
      </c>
      <c r="B163" s="5">
        <f>SUMIFS(Takeoff!$B$11:$B$1443,Takeoff!$A$11:$A$1443,A163,Takeoff!$F$11:F$1443,1)</f>
        <v>5462</v>
      </c>
      <c r="D163" s="5" t="s">
        <v>311</v>
      </c>
      <c r="E163">
        <f>B162*10+B163*12+B164*14+B165*16</f>
        <v>170686</v>
      </c>
    </row>
    <row r="164" spans="1:5" x14ac:dyDescent="0.35">
      <c r="A164" t="s">
        <v>71</v>
      </c>
      <c r="B164" s="5">
        <f>SUMIFS(Takeoff!$B$11:$B$1443,Takeoff!$A$11:$A$1443,A164,Takeoff!$F$11:F$1443,1)</f>
        <v>3597</v>
      </c>
    </row>
    <row r="165" spans="1:5" x14ac:dyDescent="0.35">
      <c r="A165" t="s">
        <v>72</v>
      </c>
      <c r="B165" s="5">
        <f>SUMIFS(Takeoff!$B$11:$B$1443,Takeoff!$A$11:$A$1443,A165,Takeoff!$F$11:F$1443,1)</f>
        <v>3424</v>
      </c>
    </row>
    <row r="166" spans="1:5" x14ac:dyDescent="0.35">
      <c r="A166" t="s">
        <v>73</v>
      </c>
      <c r="B166" s="5">
        <f>SUMIFS(Takeoff!$B$11:$B$1443,Takeoff!$A$11:$A$1443,A166,Takeoff!$F$11:F$1443,1)</f>
        <v>174</v>
      </c>
      <c r="D166" s="5" t="s">
        <v>312</v>
      </c>
      <c r="E166">
        <f>B167*12+B168*14+B166*10+B169*16</f>
        <v>20834</v>
      </c>
    </row>
    <row r="167" spans="1:5" x14ac:dyDescent="0.35">
      <c r="A167" t="s">
        <v>74</v>
      </c>
      <c r="B167" s="5">
        <f>SUMIFS(Takeoff!$B$11:$B$1443,Takeoff!$A$11:$A$1443,A167,Takeoff!$F$11:F$1443,1)</f>
        <v>321</v>
      </c>
    </row>
    <row r="168" spans="1:5" x14ac:dyDescent="0.35">
      <c r="A168" t="s">
        <v>75</v>
      </c>
      <c r="B168" s="5">
        <f>SUMIFS(Takeoff!$B$11:$B$1443,Takeoff!$A$11:$A$1443,A168,Takeoff!$F$11:F$1443,1)</f>
        <v>851</v>
      </c>
    </row>
    <row r="169" spans="1:5" x14ac:dyDescent="0.35">
      <c r="A169" t="s">
        <v>76</v>
      </c>
      <c r="B169" s="5">
        <f>SUMIFS(Takeoff!$B$11:$B$1443,Takeoff!$A$11:$A$1443,A169,Takeoff!$F$11:F$1443,1)</f>
        <v>208</v>
      </c>
    </row>
    <row r="170" spans="1:5" x14ac:dyDescent="0.35">
      <c r="A170" t="s">
        <v>77</v>
      </c>
      <c r="B170" s="5">
        <f>SUMIFS(Takeoff!$B$11:$B$1443,Takeoff!$A$11:$A$1443,A170,Takeoff!$F$11:F$1443,1)</f>
        <v>21</v>
      </c>
      <c r="D170" s="5"/>
    </row>
    <row r="171" spans="1:5" x14ac:dyDescent="0.35">
      <c r="A171" t="s">
        <v>78</v>
      </c>
      <c r="B171" s="5">
        <f>SUMIFS(Takeoff!$B$11:$B$1443,Takeoff!$A$11:$A$1443,A171,Takeoff!$F$11:F$1443,1)</f>
        <v>125</v>
      </c>
    </row>
    <row r="172" spans="1:5" x14ac:dyDescent="0.35">
      <c r="A172" t="s">
        <v>79</v>
      </c>
      <c r="B172" s="5">
        <f>SUMIFS(Takeoff!$B$11:$B$1443,Takeoff!$A$11:$A$1443,A172,Takeoff!$F$11:F$1443,1)</f>
        <v>63</v>
      </c>
      <c r="D172" s="5" t="s">
        <v>313</v>
      </c>
      <c r="E172">
        <f>B171*12+B172*14+B170*10+B173*16</f>
        <v>3232</v>
      </c>
    </row>
    <row r="173" spans="1:5" x14ac:dyDescent="0.35">
      <c r="A173" t="s">
        <v>80</v>
      </c>
      <c r="B173" s="5">
        <f>SUMIFS(Takeoff!$B$11:$B$1443,Takeoff!$A$11:$A$1443,A173,Takeoff!$F$11:F$1443,1)</f>
        <v>40</v>
      </c>
      <c r="D173" s="5"/>
    </row>
    <row r="174" spans="1:5" x14ac:dyDescent="0.35">
      <c r="A174" t="s">
        <v>81</v>
      </c>
      <c r="B174" s="5">
        <f>SUMIFS(Takeoff!$B$11:$B$1443,Takeoff!$A$11:$A$1443,A174,Takeoff!$F$11:F$1443,1)</f>
        <v>9</v>
      </c>
      <c r="D174" s="5"/>
    </row>
    <row r="175" spans="1:5" x14ac:dyDescent="0.35">
      <c r="A175" t="s">
        <v>82</v>
      </c>
      <c r="B175" s="5">
        <f>SUMIFS(Takeoff!$B$11:$B$1443,Takeoff!$A$11:$A$1443,A175,Takeoff!$F$11:F$1443,1)</f>
        <v>33</v>
      </c>
      <c r="D175" s="5"/>
    </row>
    <row r="176" spans="1:5" x14ac:dyDescent="0.35">
      <c r="A176" t="s">
        <v>83</v>
      </c>
      <c r="B176" s="5">
        <f>SUMIFS(Takeoff!$B$11:$B$1443,Takeoff!$A$11:$A$1443,A176,Takeoff!$F$11:F$1443,1)</f>
        <v>169</v>
      </c>
      <c r="D176" s="5" t="s">
        <v>314</v>
      </c>
      <c r="E176">
        <f>B176*14+B177*16+B174*10+B175*12+B180*28+B178*22+B179*26</f>
        <v>22932</v>
      </c>
    </row>
    <row r="177" spans="1:5" x14ac:dyDescent="0.35">
      <c r="A177" t="s">
        <v>84</v>
      </c>
      <c r="B177" s="5">
        <f>SUMIFS(Takeoff!$B$11:$B$1443,Takeoff!$A$11:$A$1443,A177,Takeoff!$F$11:F$1443,1)</f>
        <v>1066</v>
      </c>
    </row>
    <row r="178" spans="1:5" x14ac:dyDescent="0.35">
      <c r="A178" t="s">
        <v>146</v>
      </c>
      <c r="B178" s="5">
        <f>SUMIFS(Takeoff!$B$11:$B$1443,Takeoff!$A$11:$A$1443,A178,Takeoff!$F$11:F$1443,1)</f>
        <v>9</v>
      </c>
      <c r="D178" s="5"/>
    </row>
    <row r="179" spans="1:5" x14ac:dyDescent="0.35">
      <c r="A179" t="s">
        <v>171</v>
      </c>
      <c r="B179" s="5">
        <f>SUMIFS(Takeoff!$B$11:$B$1443,Takeoff!$A$11:$A$1443,A179,Takeoff!$F$11:F$1443,1)</f>
        <v>57</v>
      </c>
    </row>
    <row r="180" spans="1:5" x14ac:dyDescent="0.35">
      <c r="A180" t="s">
        <v>145</v>
      </c>
      <c r="B180" s="5">
        <f>SUMIFS(Takeoff!$B$11:$B$1443,Takeoff!$A$11:$A$1443,A180,Takeoff!$F$11:F$1443,1)</f>
        <v>48</v>
      </c>
    </row>
    <row r="181" spans="1:5" x14ac:dyDescent="0.35">
      <c r="A181" t="s">
        <v>9</v>
      </c>
      <c r="B181" s="5">
        <f>SUMIFS(Takeoff!$B$11:$B$1443,Takeoff!$A$11:$A$1443,A181,Takeoff!$F$11:F$1443,1)</f>
        <v>218</v>
      </c>
      <c r="D181" s="5"/>
    </row>
    <row r="182" spans="1:5" x14ac:dyDescent="0.35">
      <c r="A182" t="s">
        <v>10</v>
      </c>
      <c r="B182" s="5">
        <f>SUMIFS(Takeoff!$B$11:$B$1443,Takeoff!$A$11:$A$1443,A182,Takeoff!$F$11:F$1443,1)</f>
        <v>219</v>
      </c>
      <c r="D182" s="5"/>
    </row>
    <row r="183" spans="1:5" x14ac:dyDescent="0.35">
      <c r="A183" t="s">
        <v>11</v>
      </c>
      <c r="B183" s="5">
        <f>SUMIFS(Takeoff!$B$11:$B$1443,Takeoff!$A$11:$A$1443,A183,Takeoff!$F$11:F$1443,1)</f>
        <v>212</v>
      </c>
      <c r="D183" s="5" t="s">
        <v>6</v>
      </c>
      <c r="E183">
        <f>B181*12+B182*14+B183*16</f>
        <v>9074</v>
      </c>
    </row>
    <row r="184" spans="1:5" x14ac:dyDescent="0.35">
      <c r="A184" t="s">
        <v>12</v>
      </c>
      <c r="B184" s="5">
        <f>SUMIFS(Takeoff!$B$11:$B$1443,Takeoff!$A$11:$A$1443,A184,Takeoff!$F$11:F$1443,1)</f>
        <v>155</v>
      </c>
    </row>
    <row r="185" spans="1:5" x14ac:dyDescent="0.35">
      <c r="A185" t="s">
        <v>13</v>
      </c>
      <c r="B185" s="5">
        <f>SUMIFS(Takeoff!$B$11:$B$1443,Takeoff!$A$11:$A$1443,A185,Takeoff!$F$11:F$1443,1)</f>
        <v>156</v>
      </c>
      <c r="D185" s="5" t="s">
        <v>5</v>
      </c>
      <c r="E185">
        <f>B184*12+14*B185+16*B186</f>
        <v>6444</v>
      </c>
    </row>
    <row r="186" spans="1:5" ht="16" customHeight="1" x14ac:dyDescent="0.35">
      <c r="A186" t="s">
        <v>14</v>
      </c>
      <c r="B186" s="5">
        <f>SUMIFS(Takeoff!$B$11:$B$1443,Takeoff!$A$11:$A$1443,A186,Takeoff!$F$11:F$1443,1)</f>
        <v>150</v>
      </c>
    </row>
    <row r="187" spans="1:5" ht="16" customHeight="1" x14ac:dyDescent="0.35">
      <c r="A187" t="s">
        <v>227</v>
      </c>
      <c r="B187" s="5">
        <f>SUMIFS(Takeoff!$B$11:$B$1443,Takeoff!$A$11:$A$1443,A187,Takeoff!$F$11:F$1443,1)</f>
        <v>2</v>
      </c>
    </row>
    <row r="188" spans="1:5" ht="16" customHeight="1" x14ac:dyDescent="0.35">
      <c r="A188" t="s">
        <v>228</v>
      </c>
      <c r="B188" s="5">
        <f>SUMIFS(Takeoff!$B$11:$B$1443,Takeoff!$A$11:$A$1443,A188,Takeoff!$F$11:F$1443,1)</f>
        <v>2</v>
      </c>
      <c r="D188" s="5" t="s">
        <v>315</v>
      </c>
      <c r="E188">
        <f t="shared" ref="E188" si="0">B187*12+14*B188+16*B189</f>
        <v>84</v>
      </c>
    </row>
    <row r="189" spans="1:5" ht="16" customHeight="1" x14ac:dyDescent="0.35">
      <c r="A189" t="s">
        <v>226</v>
      </c>
      <c r="B189" s="5">
        <f>SUMIFS(Takeoff!$B$11:$B$1443,Takeoff!$A$11:$A$1443,A189,Takeoff!$F$11:F$1443,1)</f>
        <v>2</v>
      </c>
      <c r="D189" s="5"/>
    </row>
    <row r="190" spans="1:5" ht="16" customHeight="1" x14ac:dyDescent="0.35">
      <c r="A190" t="s">
        <v>128</v>
      </c>
      <c r="B190" s="5">
        <f>SUMIFS(Takeoff!$B$11:$B$1443,Takeoff!$A$11:$A$1443,A190,Takeoff!$F$11:F$1443,1)</f>
        <v>6</v>
      </c>
      <c r="D190" s="5"/>
    </row>
    <row r="191" spans="1:5" ht="16" customHeight="1" x14ac:dyDescent="0.35">
      <c r="A191" t="s">
        <v>269</v>
      </c>
      <c r="B191" s="5">
        <f>SUMIFS(Takeoff!$B$11:$B$1443,Takeoff!$A$11:$A$1443,A191,Takeoff!$F$11:F$1443,1)</f>
        <v>214</v>
      </c>
      <c r="D191" s="5"/>
    </row>
    <row r="192" spans="1:5" ht="16" customHeight="1" x14ac:dyDescent="0.35">
      <c r="A192" t="s">
        <v>45</v>
      </c>
      <c r="B192" s="5">
        <f>SUMIFS(Takeoff!$B$11:$B$1443,Takeoff!$A$11:$A$1443,A192,Takeoff!$F$11:F$1443,1)</f>
        <v>6905</v>
      </c>
    </row>
    <row r="193" spans="1:4" ht="16" customHeight="1" x14ac:dyDescent="0.35">
      <c r="A193" t="s">
        <v>94</v>
      </c>
      <c r="B193" s="5">
        <f>SUMIFS(Takeoff!$B$11:$B$1443,Takeoff!$A$11:$A$1443,A193,Takeoff!$F$11:F$1443,1)</f>
        <v>3406</v>
      </c>
    </row>
    <row r="194" spans="1:4" ht="16" customHeight="1" x14ac:dyDescent="0.35">
      <c r="A194" t="s">
        <v>222</v>
      </c>
      <c r="B194" s="5">
        <f>SUMIFS(Takeoff!$B$11:$B$1443,Takeoff!$A$11:$A$1443,A194,Takeoff!$F$11:F$1443,1)</f>
        <v>9744</v>
      </c>
    </row>
    <row r="195" spans="1:4" ht="16" customHeight="1" x14ac:dyDescent="0.35">
      <c r="A195" t="s">
        <v>223</v>
      </c>
      <c r="B195" s="5">
        <f>SUMIFS(Takeoff!$B$11:$B$1443,Takeoff!$A$11:$A$1443,A195,Takeoff!$F$11:F$1443,1)</f>
        <v>280</v>
      </c>
    </row>
    <row r="196" spans="1:4" ht="16" customHeight="1" x14ac:dyDescent="0.35">
      <c r="A196" t="s">
        <v>20</v>
      </c>
      <c r="B196" s="5">
        <f>SUMIFS(Takeoff!$B$11:$B$1443,Takeoff!$A$11:$A$1443,A196,Takeoff!$F$11:F$1443,1)</f>
        <v>2640</v>
      </c>
    </row>
    <row r="197" spans="1:4" ht="16" customHeight="1" x14ac:dyDescent="0.35">
      <c r="A197" t="s">
        <v>46</v>
      </c>
      <c r="B197" s="5">
        <f>SUMIFS(Takeoff!$B$11:$B$1443,Takeoff!$A$11:$A$1443,A197,Takeoff!$F$11:F$1443,1)</f>
        <v>14268</v>
      </c>
      <c r="D197" s="5"/>
    </row>
    <row r="198" spans="1:4" ht="16" customHeight="1" x14ac:dyDescent="0.35">
      <c r="A198" t="s">
        <v>174</v>
      </c>
      <c r="B198" s="5">
        <f>SUMIFS(Takeoff!$B$11:$B$1443,Takeoff!$A$11:$A$1443,A198,Takeoff!$F$11:F$1443,1)</f>
        <v>669</v>
      </c>
      <c r="D198" s="5"/>
    </row>
    <row r="199" spans="1:4" ht="16" customHeight="1" x14ac:dyDescent="0.35">
      <c r="A199" t="s">
        <v>176</v>
      </c>
      <c r="B199" s="5">
        <f>SUMIFS(Takeoff!$B$11:$B$1443,Takeoff!$A$11:$A$1443,A199,Takeoff!$F$11:F$1443,1)</f>
        <v>1216</v>
      </c>
      <c r="D199" s="5"/>
    </row>
    <row r="200" spans="1:4" ht="16" customHeight="1" x14ac:dyDescent="0.35">
      <c r="A200" t="s">
        <v>7</v>
      </c>
      <c r="B200" s="5">
        <f>SUMIFS(Takeoff!$B$11:$B$1443,Takeoff!$A$11:$A$1443,A200,Takeoff!$F$11:F$1443,1)</f>
        <v>5292</v>
      </c>
      <c r="D200" s="5"/>
    </row>
    <row r="201" spans="1:4" ht="16" customHeight="1" x14ac:dyDescent="0.35">
      <c r="A201" t="s">
        <v>20</v>
      </c>
      <c r="B201" s="5">
        <f>SUMIFS(Takeoff!$B$11:$B$1443,Takeoff!$A$11:$A$1443,A201,Takeoff!$F$11:F$1443,1)</f>
        <v>2640</v>
      </c>
    </row>
    <row r="202" spans="1:4" x14ac:dyDescent="0.35">
      <c r="A202" t="s">
        <v>2</v>
      </c>
      <c r="B202" s="5">
        <f>SUMIFS(Takeoff!$B$11:$B$1443,Takeoff!$A$11:$A$1443,A202,Takeoff!$F$11:F$1443,1)</f>
        <v>68</v>
      </c>
      <c r="D202" s="5"/>
    </row>
    <row r="203" spans="1:4" x14ac:dyDescent="0.35">
      <c r="A203" t="s">
        <v>216</v>
      </c>
      <c r="B203" s="5">
        <f>SUMIFS(Takeoff!$B$11:$B$1443,Takeoff!$A$11:$A$1443,A203,Takeoff!$F$11:F$1443,1)</f>
        <v>2</v>
      </c>
    </row>
    <row r="204" spans="1:4" x14ac:dyDescent="0.35">
      <c r="A204" t="s">
        <v>217</v>
      </c>
      <c r="B204" s="5">
        <f>SUMIFS(Takeoff!$B$11:$B$1443,Takeoff!$A$11:$A$1443,A204,Takeoff!$F$11:F$1443,1)</f>
        <v>7754</v>
      </c>
    </row>
    <row r="205" spans="1:4" x14ac:dyDescent="0.35">
      <c r="A205" t="s">
        <v>218</v>
      </c>
      <c r="B205" s="5">
        <f>SUMIFS(Takeoff!$B$11:$B$1443,Takeoff!$A$11:$A$1443,A205,Takeoff!$F$11:F$1443,1)</f>
        <v>23242</v>
      </c>
    </row>
    <row r="206" spans="1:4" x14ac:dyDescent="0.35">
      <c r="A206" t="s">
        <v>219</v>
      </c>
      <c r="B206" s="5">
        <f>SUMIFS(Takeoff!$B$11:$B$1443,Takeoff!$A$11:$A$1443,A206,Takeoff!$F$11:F$1443,1)</f>
        <v>100724</v>
      </c>
    </row>
    <row r="207" spans="1:4" x14ac:dyDescent="0.35">
      <c r="A207" t="s">
        <v>220</v>
      </c>
      <c r="B207" s="5">
        <f>SUMIFS(Takeoff!$B$11:$B$1443,Takeoff!$A$11:$A$1443,A207,Takeoff!$F$11:F$1443,1)</f>
        <v>3878</v>
      </c>
      <c r="D207" s="5"/>
    </row>
    <row r="208" spans="1:4" x14ac:dyDescent="0.35">
      <c r="A208" t="s">
        <v>221</v>
      </c>
      <c r="B208" s="5">
        <f>SUMIFS(Takeoff!$B$11:$B$1443,Takeoff!$A$11:$A$1443,A208,Takeoff!$F$11:F$1443,1)</f>
        <v>2408</v>
      </c>
    </row>
    <row r="210" spans="1:4" x14ac:dyDescent="0.35">
      <c r="B210" s="5"/>
    </row>
    <row r="211" spans="1:4" x14ac:dyDescent="0.35">
      <c r="A211" s="4" t="s">
        <v>316</v>
      </c>
    </row>
    <row r="212" spans="1:4" x14ac:dyDescent="0.35">
      <c r="A212" s="1" t="s">
        <v>3</v>
      </c>
      <c r="B212" s="3" t="s">
        <v>1</v>
      </c>
      <c r="C212" s="1"/>
      <c r="D212" s="2" t="s">
        <v>0</v>
      </c>
    </row>
    <row r="213" spans="1:4" x14ac:dyDescent="0.35">
      <c r="A213" t="s">
        <v>278</v>
      </c>
      <c r="B213" s="5">
        <f>SUMIFS(Takeoff!$B$11:$B$1443,Takeoff!$A$11:$A$1443,A213,Takeoff!$F$11:F$1443,1)</f>
        <v>400</v>
      </c>
    </row>
    <row r="214" spans="1:4" x14ac:dyDescent="0.35">
      <c r="A214" t="s">
        <v>85</v>
      </c>
      <c r="B214" s="5">
        <f>SUMIFS(Takeoff!$B$11:$B$1443,Takeoff!$A$11:$A$1443,A214,Takeoff!$F$11:F$1443,1)</f>
        <v>0</v>
      </c>
    </row>
    <row r="215" spans="1:4" x14ac:dyDescent="0.35">
      <c r="A215" t="s">
        <v>86</v>
      </c>
      <c r="B215" s="5">
        <f>SUMIFS(Takeoff!$B$11:$B$1443,Takeoff!$A$11:$A$1443,A215,Takeoff!$F$11:F$1443,1)</f>
        <v>15</v>
      </c>
    </row>
    <row r="216" spans="1:4" x14ac:dyDescent="0.35">
      <c r="A216" t="s">
        <v>87</v>
      </c>
      <c r="B216" s="5">
        <f>SUMIFS(Takeoff!$B$11:$B$1443,Takeoff!$A$11:$A$1443,A216,Takeoff!$F$11:F$1443,1)</f>
        <v>4</v>
      </c>
    </row>
    <row r="217" spans="1:4" x14ac:dyDescent="0.35">
      <c r="A217" t="s">
        <v>88</v>
      </c>
      <c r="B217" s="5">
        <f>SUMIFS(Takeoff!$B$11:$B$1443,Takeoff!$A$11:$A$1443,A217,Takeoff!$F$11:F$1443,1)</f>
        <v>82</v>
      </c>
    </row>
    <row r="218" spans="1:4" x14ac:dyDescent="0.35">
      <c r="A218" t="s">
        <v>89</v>
      </c>
      <c r="B218" s="5">
        <f>SUMIFS(Takeoff!$B$11:$B$1443,Takeoff!$A$11:$A$1443,A218,Takeoff!$F$11:F$1443,1)</f>
        <v>1</v>
      </c>
    </row>
    <row r="219" spans="1:4" x14ac:dyDescent="0.35">
      <c r="A219" t="s">
        <v>277</v>
      </c>
      <c r="B219" s="5">
        <f>SUMIFS(Takeoff!$B$11:$B$1443,Takeoff!$A$11:$A$1443,A219,Takeoff!$F$11:F$1443,1)</f>
        <v>252</v>
      </c>
    </row>
    <row r="220" spans="1:4" x14ac:dyDescent="0.35">
      <c r="A220" t="s">
        <v>275</v>
      </c>
      <c r="B220" s="5">
        <f>SUMIFS(Takeoff!$B$11:$B$1443,Takeoff!$A$11:$A$1443,A220,Takeoff!$F$11:F$1443,1)</f>
        <v>4725</v>
      </c>
    </row>
    <row r="221" spans="1:4" x14ac:dyDescent="0.35">
      <c r="A221" t="s">
        <v>276</v>
      </c>
      <c r="B221" s="5">
        <f>SUMIFS(Takeoff!$B$11:$B$1443,Takeoff!$A$11:$A$1443,A221,Takeoff!$F$11:F$1443,1)</f>
        <v>4725</v>
      </c>
    </row>
    <row r="222" spans="1:4" x14ac:dyDescent="0.35">
      <c r="A222" t="s">
        <v>237</v>
      </c>
      <c r="B222" s="5">
        <f>SUMIFS(Takeoff!$B$11:$B$1443,Takeoff!$A$11:$A$1443,A222,Takeoff!$F$11:F$1443,1)</f>
        <v>421</v>
      </c>
    </row>
    <row r="223" spans="1:4" x14ac:dyDescent="0.35">
      <c r="A223" t="s">
        <v>319</v>
      </c>
      <c r="B223" s="5">
        <f>SUMIFS(Takeoff!$B$11:$B$1443,Takeoff!$A$11:$A$1443,A223,Takeoff!$F$11:F$1443,1)</f>
        <v>1</v>
      </c>
    </row>
    <row r="224" spans="1:4" x14ac:dyDescent="0.35">
      <c r="A224" t="s">
        <v>325</v>
      </c>
      <c r="B224" s="5">
        <f>SUMIFS(Takeoff!$B$11:$B$1443,Takeoff!$A$11:$A$1443,A224,Takeoff!$F$11:F$1443,1)</f>
        <v>1</v>
      </c>
    </row>
    <row r="225" spans="1:2" x14ac:dyDescent="0.35">
      <c r="A225" t="s">
        <v>317</v>
      </c>
      <c r="B225" s="5">
        <f>SUMIFS(Takeoff!$B$11:$B$1443,Takeoff!$A$11:$A$1443,A225,Takeoff!$F$11:F$1443,1)</f>
        <v>0</v>
      </c>
    </row>
    <row r="226" spans="1:2" x14ac:dyDescent="0.35">
      <c r="A226" t="s">
        <v>318</v>
      </c>
      <c r="B226" s="5">
        <f>SUMIFS(Takeoff!$B$11:$B$1443,Takeoff!$A$11:$A$1443,A226,Takeoff!$F$11:F$1443,1)</f>
        <v>2</v>
      </c>
    </row>
    <row r="227" spans="1:2" x14ac:dyDescent="0.35">
      <c r="A227" t="s">
        <v>324</v>
      </c>
      <c r="B227" s="5">
        <f>SUMIFS(Takeoff!$B$11:$B$1443,Takeoff!$A$11:$A$1443,A227,Takeoff!$F$11:F$1443,1)</f>
        <v>1</v>
      </c>
    </row>
    <row r="228" spans="1:2" x14ac:dyDescent="0.35">
      <c r="A228" t="s">
        <v>329</v>
      </c>
      <c r="B228" s="5">
        <f>SUMIFS(Takeoff!$B$11:$B$1443,Takeoff!$A$11:$A$1443,A228,Takeoff!$F$11:F$1443,1)</f>
        <v>3</v>
      </c>
    </row>
    <row r="229" spans="1:2" x14ac:dyDescent="0.35">
      <c r="A229" t="s">
        <v>328</v>
      </c>
      <c r="B229" s="5">
        <f>SUMIFS(Takeoff!$B$11:$B$1443,Takeoff!$A$11:$A$1443,A229,Takeoff!$F$11:F$1443,1)</f>
        <v>1</v>
      </c>
    </row>
    <row r="230" spans="1:2" x14ac:dyDescent="0.35">
      <c r="A230" t="s">
        <v>320</v>
      </c>
      <c r="B230" s="5">
        <f>SUMIFS(Takeoff!$B$11:$B$1443,Takeoff!$A$11:$A$1443,A230,Takeoff!$F$11:F$1443,1)</f>
        <v>3</v>
      </c>
    </row>
    <row r="231" spans="1:2" x14ac:dyDescent="0.35">
      <c r="A231" t="s">
        <v>321</v>
      </c>
      <c r="B231" s="5">
        <f>SUMIFS(Takeoff!$B$11:$B$1443,Takeoff!$A$11:$A$1443,A231,Takeoff!$F$11:F$1443,1)</f>
        <v>1</v>
      </c>
    </row>
    <row r="232" spans="1:2" x14ac:dyDescent="0.35">
      <c r="A232" t="s">
        <v>327</v>
      </c>
      <c r="B232" s="5">
        <f>SUMIFS(Takeoff!$B$11:$B$1443,Takeoff!$A$11:$A$1443,A232,Takeoff!$F$11:F$1443,1)</f>
        <v>3</v>
      </c>
    </row>
    <row r="233" spans="1:2" x14ac:dyDescent="0.35">
      <c r="A233" t="s">
        <v>322</v>
      </c>
      <c r="B233" s="5">
        <f>SUMIFS(Takeoff!$B$11:$B$1443,Takeoff!$A$11:$A$1443,A233,Takeoff!$F$11:F$1443,1)</f>
        <v>7</v>
      </c>
    </row>
    <row r="234" spans="1:2" x14ac:dyDescent="0.35">
      <c r="A234" t="s">
        <v>331</v>
      </c>
      <c r="B234" s="5">
        <f>SUMIFS(Takeoff!$B$11:$B$1443,Takeoff!$A$11:$A$1443,A234,Takeoff!$F$11:F$1443,1)</f>
        <v>1</v>
      </c>
    </row>
    <row r="235" spans="1:2" x14ac:dyDescent="0.35">
      <c r="A235" t="s">
        <v>323</v>
      </c>
      <c r="B235" s="5">
        <f>SUMIFS(Takeoff!$B$11:$B$1443,Takeoff!$A$11:$A$1443,A235,Takeoff!$F$11:F$1443,1)</f>
        <v>6</v>
      </c>
    </row>
    <row r="236" spans="1:2" x14ac:dyDescent="0.35">
      <c r="A236" t="s">
        <v>326</v>
      </c>
      <c r="B236" s="5">
        <f>SUMIFS(Takeoff!$B$11:$B$1443,Takeoff!$A$11:$A$1443,A236,Takeoff!$F$11:F$1443,1)</f>
        <v>7</v>
      </c>
    </row>
    <row r="237" spans="1:2" x14ac:dyDescent="0.35">
      <c r="A237" t="s">
        <v>93</v>
      </c>
      <c r="B237" s="5">
        <f>SUMIFS(Takeoff!$B$11:$B$1443,Takeoff!$A$11:$A$1443,A237,Takeoff!$F$11:F$1443,1)</f>
        <v>256</v>
      </c>
    </row>
    <row r="238" spans="1:2" x14ac:dyDescent="0.35">
      <c r="A238" t="s">
        <v>126</v>
      </c>
      <c r="B238" s="5">
        <f>SUMIFS(Takeoff!$B$11:$B$1443,Takeoff!$A$11:$A$1443,A238,Takeoff!$F$11:F$1443,1)</f>
        <v>2122</v>
      </c>
    </row>
    <row r="239" spans="1:2" x14ac:dyDescent="0.35">
      <c r="A239" t="s">
        <v>279</v>
      </c>
      <c r="B239" s="5">
        <f>SUMIFS(Takeoff!$B$11:$B$1443,Takeoff!$A$11:$A$1443,A239,Takeoff!$F$11:F$1443,1)</f>
        <v>162</v>
      </c>
    </row>
    <row r="240" spans="1:2" x14ac:dyDescent="0.35">
      <c r="A240" t="s">
        <v>95</v>
      </c>
      <c r="B240" s="5">
        <f>SUMIFS(Takeoff!$B$11:$B$1443,Takeoff!$A$11:$A$1443,A240,Takeoff!$F$11:F$1443,1)</f>
        <v>2</v>
      </c>
    </row>
    <row r="241" spans="1:4" x14ac:dyDescent="0.35">
      <c r="A241" t="s">
        <v>96</v>
      </c>
      <c r="B241" s="5">
        <f>SUMIFS(Takeoff!$B$11:$B$1443,Takeoff!$A$11:$A$1443,A241,Takeoff!$F$11:F$1443,1)</f>
        <v>2</v>
      </c>
    </row>
    <row r="242" spans="1:4" x14ac:dyDescent="0.35">
      <c r="A242" t="s">
        <v>187</v>
      </c>
      <c r="B242" s="5">
        <f>SUMIFS(Takeoff!$B$11:$B$1443,Takeoff!$A$11:$A$1443,A242,Takeoff!$F$11:F$1443,1)</f>
        <v>1</v>
      </c>
    </row>
    <row r="243" spans="1:4" x14ac:dyDescent="0.35">
      <c r="A243" t="s">
        <v>330</v>
      </c>
      <c r="B243" s="5">
        <f>SUMIFS(Takeoff!$B$11:$B$1443,Takeoff!$A$11:$A$1443,A243,Takeoff!$F$11:F$1443,1)</f>
        <v>1</v>
      </c>
    </row>
    <row r="244" spans="1:4" x14ac:dyDescent="0.35">
      <c r="A244" t="s">
        <v>238</v>
      </c>
      <c r="B244" s="5">
        <f>SUMIFS(Takeoff!$B$11:$B$1443,Takeoff!$A$11:$A$1443,A244,Takeoff!$F$11:F$1443,1)</f>
        <v>3300</v>
      </c>
    </row>
    <row r="245" spans="1:4" x14ac:dyDescent="0.35">
      <c r="A245" t="s">
        <v>268</v>
      </c>
      <c r="B245" s="5">
        <f>SUMIFS(Takeoff!$B$11:$B$1443,Takeoff!$A$11:$A$1443,A245,Takeoff!$F$11:F$1443,1)</f>
        <v>1500</v>
      </c>
    </row>
    <row r="246" spans="1:4" x14ac:dyDescent="0.35">
      <c r="A246" t="s">
        <v>334</v>
      </c>
      <c r="B246" s="5">
        <f>SUMIFS(Takeoff!$B$11:$B$1443,Takeoff!$A$11:$A$1443,A246,Takeoff!$F$11:F$1443,1)</f>
        <v>3750</v>
      </c>
    </row>
    <row r="247" spans="1:4" x14ac:dyDescent="0.35">
      <c r="A247" t="s">
        <v>267</v>
      </c>
      <c r="B247" s="5">
        <f>SUMIFS(Takeoff!$B$11:$B$1443,Takeoff!$A$11:$A$1443,A247,Takeoff!$F$11:F$1443,1)</f>
        <v>4000</v>
      </c>
    </row>
    <row r="248" spans="1:4" x14ac:dyDescent="0.35">
      <c r="A248" t="s">
        <v>285</v>
      </c>
      <c r="B248" s="5">
        <f>SUMIFS(Takeoff!$B$11:$B$1443,Takeoff!$A$11:$A$1443,A248,Takeoff!$F$11:F$1443,1)</f>
        <v>45</v>
      </c>
    </row>
    <row r="249" spans="1:4" x14ac:dyDescent="0.35">
      <c r="B249" s="5"/>
    </row>
    <row r="250" spans="1:4" x14ac:dyDescent="0.35">
      <c r="A250" s="4" t="s">
        <v>239</v>
      </c>
    </row>
    <row r="251" spans="1:4" x14ac:dyDescent="0.35">
      <c r="A251" s="1" t="s">
        <v>3</v>
      </c>
      <c r="B251" s="3" t="s">
        <v>1</v>
      </c>
      <c r="C251" s="1"/>
      <c r="D251" s="2" t="s">
        <v>0</v>
      </c>
    </row>
    <row r="252" spans="1:4" x14ac:dyDescent="0.35">
      <c r="A252" t="s">
        <v>242</v>
      </c>
      <c r="B252" s="5">
        <f>SUMIFS(Takeoff!$B$11:$B$1443,Takeoff!$A$11:$A$1443,A252,Takeoff!$F$11:F$1443,1)</f>
        <v>208</v>
      </c>
    </row>
    <row r="253" spans="1:4" x14ac:dyDescent="0.35">
      <c r="A253" t="s">
        <v>243</v>
      </c>
      <c r="B253" s="5">
        <f>SUMIFS(Takeoff!$B$11:$B$1443,Takeoff!$A$11:$A$1443,A253,Takeoff!$F$11:F$1443,1)</f>
        <v>416</v>
      </c>
    </row>
    <row r="254" spans="1:4" x14ac:dyDescent="0.35">
      <c r="A254" t="s">
        <v>244</v>
      </c>
      <c r="B254" s="5">
        <f>SUMIFS(Takeoff!$B$11:$B$1443,Takeoff!$A$11:$A$1443,A254,Takeoff!$F$11:F$1443,1)</f>
        <v>208</v>
      </c>
    </row>
    <row r="255" spans="1:4" x14ac:dyDescent="0.35">
      <c r="A255" t="s">
        <v>245</v>
      </c>
      <c r="B255" s="5">
        <f>SUMIFS(Takeoff!$B$11:$B$1443,Takeoff!$A$11:$A$1443,A255,Takeoff!$F$11:F$1443,1)</f>
        <v>233</v>
      </c>
    </row>
    <row r="256" spans="1:4" x14ac:dyDescent="0.35">
      <c r="A256" t="s">
        <v>246</v>
      </c>
      <c r="B256" s="5">
        <f>SUMIFS(Takeoff!$B$11:$B$1443,Takeoff!$A$11:$A$1443,A256,Takeoff!$F$11:F$1443,1)</f>
        <v>194</v>
      </c>
    </row>
    <row r="257" spans="1:5" x14ac:dyDescent="0.35">
      <c r="A257" t="s">
        <v>247</v>
      </c>
      <c r="B257" s="5">
        <f>SUMIFS(Takeoff!$B$11:$B$1443,Takeoff!$A$11:$A$1443,A257,Takeoff!$F$11:F$1443,1)</f>
        <v>433</v>
      </c>
    </row>
    <row r="258" spans="1:5" x14ac:dyDescent="0.35">
      <c r="A258" t="s">
        <v>248</v>
      </c>
      <c r="B258" s="5">
        <f>SUMIFS(Takeoff!$B$11:$B$1443,Takeoff!$A$11:$A$1443,A258,Takeoff!$F$11:F$1443,1)</f>
        <v>100</v>
      </c>
    </row>
    <row r="259" spans="1:5" x14ac:dyDescent="0.35">
      <c r="A259" t="s">
        <v>286</v>
      </c>
      <c r="B259" s="5">
        <f>SUMIFS(Takeoff!$B$11:$B$1443,Takeoff!$A$11:$A$1443,A259,Takeoff!$F$11:F$1443,1)</f>
        <v>28908</v>
      </c>
      <c r="D259" s="5" t="s">
        <v>332</v>
      </c>
      <c r="E259">
        <f>B259*4</f>
        <v>115632</v>
      </c>
    </row>
    <row r="260" spans="1:5" x14ac:dyDescent="0.35">
      <c r="A260" t="s">
        <v>249</v>
      </c>
      <c r="B260" s="5">
        <f>SUMIFS(Takeoff!$B$11:$B$1443,Takeoff!$A$11:$A$1443,A260,Takeoff!$F$11:F$1443,1)</f>
        <v>259</v>
      </c>
      <c r="D260" s="5" t="s">
        <v>333</v>
      </c>
      <c r="E260">
        <f>B260*40</f>
        <v>10360</v>
      </c>
    </row>
    <row r="261" spans="1:5" x14ac:dyDescent="0.35">
      <c r="A261" t="s">
        <v>250</v>
      </c>
      <c r="B261" s="5">
        <f>SUMIFS(Takeoff!$B$11:$B$1443,Takeoff!$A$11:$A$1443,A261,Takeoff!$F$11:F$1443,1)</f>
        <v>0</v>
      </c>
    </row>
    <row r="262" spans="1:5" x14ac:dyDescent="0.35">
      <c r="A262" t="s">
        <v>251</v>
      </c>
      <c r="B262" s="5">
        <f>SUMIFS(Takeoff!$B$11:$B$1443,Takeoff!$A$11:$A$1443,A262,Takeoff!$F$11:F$1443,1)</f>
        <v>0</v>
      </c>
    </row>
    <row r="263" spans="1:5" x14ac:dyDescent="0.35">
      <c r="A263" t="s">
        <v>252</v>
      </c>
      <c r="B263" s="5">
        <f>SUMIFS(Takeoff!$B$11:$B$1443,Takeoff!$A$11:$A$1443,A263,Takeoff!$F$11:F$1443,1)</f>
        <v>0</v>
      </c>
    </row>
    <row r="264" spans="1:5" x14ac:dyDescent="0.35">
      <c r="A264" t="s">
        <v>253</v>
      </c>
      <c r="B264" s="5">
        <f>SUMIFS(Takeoff!$B$11:$B$1443,Takeoff!$A$11:$A$1443,A264,Takeoff!$F$11:F$1443,1)</f>
        <v>0</v>
      </c>
    </row>
    <row r="265" spans="1:5" x14ac:dyDescent="0.35">
      <c r="A265" t="s">
        <v>254</v>
      </c>
      <c r="B265" s="5">
        <f>SUMIFS(Takeoff!$B$11:$B$1443,Takeoff!$A$11:$A$1443,A265,Takeoff!$F$11:F$1443,1)</f>
        <v>0</v>
      </c>
    </row>
    <row r="266" spans="1:5" x14ac:dyDescent="0.35">
      <c r="A266" t="s">
        <v>255</v>
      </c>
      <c r="B266" s="5">
        <f>SUMIFS(Takeoff!$B$11:$B$1443,Takeoff!$A$11:$A$1443,A266,Takeoff!$F$11:F$1443,1)</f>
        <v>0</v>
      </c>
    </row>
    <row r="267" spans="1:5" x14ac:dyDescent="0.35">
      <c r="A267" t="s">
        <v>256</v>
      </c>
      <c r="B267" s="5">
        <f>SUMIFS(Takeoff!$B$11:$B$1443,Takeoff!$A$11:$A$1443,A267,Takeoff!$F$11:F$1443,1)</f>
        <v>0</v>
      </c>
    </row>
    <row r="268" spans="1:5" x14ac:dyDescent="0.35">
      <c r="A268" t="s">
        <v>257</v>
      </c>
      <c r="B268" s="5">
        <f>SUMIFS(Takeoff!$B$11:$B$1443,Takeoff!$A$11:$A$1443,A268,Takeoff!$F$11:F$1443,1)</f>
        <v>3073</v>
      </c>
    </row>
    <row r="269" spans="1:5" x14ac:dyDescent="0.35">
      <c r="A269" t="s">
        <v>258</v>
      </c>
      <c r="B269" s="5">
        <f>SUMIFS(Takeoff!$B$11:$B$1443,Takeoff!$A$11:$A$1443,A269,Takeoff!$F$11:F$1443,1)</f>
        <v>634</v>
      </c>
    </row>
    <row r="270" spans="1:5" x14ac:dyDescent="0.35">
      <c r="A270" t="s">
        <v>259</v>
      </c>
      <c r="B270" s="5">
        <f>SUMIFS(Takeoff!$B$11:$B$1443,Takeoff!$A$11:$A$1443,A270,Takeoff!$F$11:F$1443,1)</f>
        <v>0</v>
      </c>
    </row>
    <row r="271" spans="1:5" x14ac:dyDescent="0.35">
      <c r="A271" t="s">
        <v>260</v>
      </c>
      <c r="B271" s="5">
        <f>SUMIFS(Takeoff!$B$11:$B$1443,Takeoff!$A$11:$A$1443,A271,Takeoff!$F$11:F$1443,1)</f>
        <v>0</v>
      </c>
    </row>
    <row r="272" spans="1:5" x14ac:dyDescent="0.35">
      <c r="A272" t="s">
        <v>261</v>
      </c>
      <c r="B272" s="5">
        <f>SUMIFS(Takeoff!$B$11:$B$1443,Takeoff!$A$11:$A$1443,A272,Takeoff!$F$11:F$1443,1)</f>
        <v>0</v>
      </c>
    </row>
    <row r="273" spans="1:2" x14ac:dyDescent="0.35">
      <c r="A273" t="s">
        <v>262</v>
      </c>
      <c r="B273" s="5">
        <f>SUMIFS(Takeoff!$B$11:$B$1443,Takeoff!$A$11:$A$1443,A273,Takeoff!$F$11:F$1443,1)</f>
        <v>355</v>
      </c>
    </row>
    <row r="274" spans="1:2" x14ac:dyDescent="0.35">
      <c r="A274" t="s">
        <v>263</v>
      </c>
      <c r="B274" s="5">
        <f>SUMIFS(Takeoff!$B$11:$B$1443,Takeoff!$A$11:$A$1443,A274,Takeoff!$F$11:F$1443,1)</f>
        <v>1282</v>
      </c>
    </row>
    <row r="275" spans="1:2" x14ac:dyDescent="0.35">
      <c r="A275" t="s">
        <v>266</v>
      </c>
      <c r="B275" s="5">
        <f>SUMIFS(Takeoff!$B$11:$B$1443,Takeoff!$A$11:$A$1443,A275,Takeoff!$F$11:F$1443,1)</f>
        <v>13</v>
      </c>
    </row>
    <row r="276" spans="1:2" x14ac:dyDescent="0.35">
      <c r="A276" t="s">
        <v>264</v>
      </c>
      <c r="B276" s="5">
        <f>SUMIFS(Takeoff!$B$11:$B$1443,Takeoff!$A$11:$A$1443,A276,Takeoff!$F$11:F$1443,1)</f>
        <v>132</v>
      </c>
    </row>
    <row r="277" spans="1:2" x14ac:dyDescent="0.35">
      <c r="A277" t="s">
        <v>265</v>
      </c>
      <c r="B277" s="5">
        <f>SUMIFS(Takeoff!$B$11:$B$1443,Takeoff!$A$11:$A$1443,A277,Takeoff!$F$11:F$1443,1)</f>
        <v>140</v>
      </c>
    </row>
    <row r="278" spans="1:2" x14ac:dyDescent="0.35">
      <c r="A278" t="s">
        <v>287</v>
      </c>
      <c r="B278" s="5">
        <f>SUMIFS(Takeoff!$B$11:$B$1443,Takeoff!$A$11:$A$1443,A278,Takeoff!$F$11:F$1443,1)</f>
        <v>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816D5A-44A8-4DB6-8C6C-C63778AFE2CF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Takeoff</vt:lpstr>
      <vt:lpstr>Project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jrohlf</dc:creator>
  <cp:lastModifiedBy>Jason Rohlf</cp:lastModifiedBy>
  <cp:lastPrinted>2018-05-01T03:58:53Z</cp:lastPrinted>
  <dcterms:created xsi:type="dcterms:W3CDTF">2017-02-21T03:30:06Z</dcterms:created>
  <dcterms:modified xsi:type="dcterms:W3CDTF">2026-07-26T11:52:08Z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{D7816D5A-44A8-4DB6-8C6C-C63778AFE2CF}</vt:lpwstr>
  </property>
</Properties>
</file>